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3500" sheetId="2" r:id="rId2"/>
    <sheet name="Mises à jour" sheetId="3" r:id="rId3"/>
  </sheets>
  <definedNames/>
  <calcPr calcId="145621"/>
</workbook>
</file>

<file path=xl/sharedStrings.xml><?xml version="1.0" encoding="utf-8"?>
<sst xmlns="http://schemas.openxmlformats.org/spreadsheetml/2006/main" count="6502" uniqueCount="5304">
  <si>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</si>
  <si>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</si>
  <si>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</si>
  <si>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</si>
  <si>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</si>
  <si>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</si>
  <si>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</si>
  <si>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</si>
  <si>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</si>
  <si>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</si>
  <si>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</si>
  <si>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</si>
  <si>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</si>
  <si>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</si>
  <si>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</si>
  <si>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</si>
  <si>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</si>
  <si>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</si>
  <si>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</si>
  <si>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</si>
  <si>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</si>
  <si>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</si>
  <si>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</si>
  <si>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</si>
  <si>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</si>
  <si>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</si>
  <si>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</si>
  <si>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</si>
  <si>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</si>
  <si>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</si>
  <si>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</si>
  <si>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</si>
  <si>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</si>
  <si>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</si>
  <si>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</si>
  <si>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</si>
  <si>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</si>
  <si>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</si>
  <si>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</si>
  <si>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</si>
  <si>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</si>
  <si>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</si>
  <si>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</si>
  <si>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</si>
  <si>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</si>
  <si>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</si>
  <si>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</si>
  <si>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</si>
  <si>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</si>
  <si>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</si>
  <si>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</si>
  <si>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</si>
  <si>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</si>
  <si>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</si>
  <si>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</si>
  <si>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</si>
  <si>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</si>
  <si>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</si>
  <si>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</si>
  <si>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</si>
  <si>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</si>
  <si>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</si>
  <si>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</si>
  <si>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</si>
  <si>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</si>
  <si>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</si>
  <si>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</si>
  <si>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</si>
  <si>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</si>
  <si>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</si>
  <si>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</si>
  <si>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</si>
  <si>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</si>
  <si>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</si>
  <si>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</si>
  <si>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</si>
  <si>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</si>
  <si>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</si>
  <si>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</si>
  <si>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</si>
  <si>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</si>
  <si>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</si>
  <si>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</si>
  <si>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</si>
  <si>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</si>
  <si>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</si>
  <si>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</si>
  <si>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</si>
  <si>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</si>
  <si>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</si>
  <si>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</si>
  <si>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</si>
  <si>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</si>
  <si>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</si>
  <si>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</si>
  <si>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</si>
  <si>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</si>
  <si>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</si>
  <si>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</si>
  <si>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</si>
  <si>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</si>
  <si>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</si>
  <si>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</si>
  <si>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</si>
  <si>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</si>
  <si>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</si>
  <si>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</si>
  <si>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</si>
  <si>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</si>
  <si>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</si>
  <si>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</si>
  <si>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</si>
  <si>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</si>
  <si>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</si>
  <si>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</si>
  <si>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</si>
  <si>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</si>
  <si>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</si>
  <si>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</si>
  <si>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</si>
  <si>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</si>
  <si>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</si>
  <si>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</si>
  <si>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</si>
  <si>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</si>
  <si>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</si>
  <si>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</si>
  <si>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</si>
  <si>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</si>
  <si>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</si>
  <si>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</si>
  <si>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</si>
  <si>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</si>
  <si>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</si>
  <si>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</si>
  <si>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</si>
  <si>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</si>
  <si>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</si>
  <si>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</si>
  <si>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</si>
  <si>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</si>
  <si>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</si>
  <si>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</si>
  <si>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</si>
  <si>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</si>
  <si>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</si>
  <si>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</si>
  <si>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</si>
  <si>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</si>
  <si>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</si>
  <si>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</si>
  <si>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</si>
  <si>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</si>
  <si>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</si>
  <si>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</si>
  <si>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</si>
  <si>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</si>
  <si>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</si>
  <si>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</si>
  <si>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</si>
  <si>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</si>
  <si>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</si>
  <si>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</si>
  <si>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</si>
  <si>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</si>
  <si>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</si>
  <si>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</si>
  <si>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</si>
  <si>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</si>
  <si>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</si>
  <si>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</si>
  <si>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</si>
  <si>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</si>
  <si>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</si>
  <si>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</si>
  <si>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</si>
  <si>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</si>
  <si>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</si>
  <si>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</si>
  <si>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</si>
  <si>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</si>
  <si>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</si>
  <si>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</si>
  <si>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</si>
  <si>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</si>
  <si>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</si>
  <si>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</si>
  <si>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</si>
  <si>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</si>
  <si>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</si>
  <si>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</si>
  <si>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</si>
  <si>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</si>
  <si>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</si>
  <si>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</si>
  <si>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</si>
  <si>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</si>
  <si>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</si>
  <si>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</si>
  <si>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</si>
  <si>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</si>
  <si>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</si>
  <si>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</si>
  <si>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</si>
  <si>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</si>
  <si>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</si>
  <si>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</si>
  <si>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</si>
  <si>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</si>
  <si>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</si>
  <si>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</si>
  <si>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</si>
  <si>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</si>
  <si>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</si>
  <si>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</si>
  <si>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</si>
  <si>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</si>
  <si>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</si>
  <si>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</si>
  <si>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</si>
  <si>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</si>
  <si>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</si>
  <si>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</si>
  <si>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</si>
  <si>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</si>
  <si>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</si>
  <si>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</si>
  <si>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</si>
  <si>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</si>
  <si>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</si>
  <si>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</si>
  <si>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</si>
  <si>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</si>
  <si>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</si>
  <si>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</si>
  <si>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</si>
  <si>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</si>
  <si>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</si>
  <si>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</si>
  <si>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</si>
  <si>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</si>
  <si>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</si>
  <si>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</si>
  <si>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</si>
  <si>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</si>
  <si>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</si>
  <si>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</si>
  <si>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</si>
  <si>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</si>
  <si>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</si>
  <si>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</si>
  <si>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</si>
  <si>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</si>
  <si>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</si>
  <si>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</si>
  <si>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</si>
  <si>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</si>
  <si>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</si>
  <si>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</si>
  <si>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</si>
  <si>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</si>
  <si>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</si>
  <si>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</si>
  <si>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</si>
  <si>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</si>
  <si>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</si>
  <si>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</si>
  <si>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</si>
  <si>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</si>
  <si>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</si>
  <si>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</si>
  <si>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</si>
  <si>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</si>
  <si>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</si>
  <si>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</si>
  <si>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</si>
  <si>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</si>
  <si>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</si>
  <si>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</si>
  <si>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</si>
  <si>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</si>
  <si>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</si>
  <si>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</si>
  <si>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</si>
  <si>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</si>
  <si>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</si>
  <si>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</si>
  <si>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</si>
  <si>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</si>
  <si>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</si>
  <si>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</si>
  <si>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</si>
  <si>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</si>
  <si>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</si>
  <si>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</si>
  <si>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</si>
  <si>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</si>
  <si>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</si>
  <si>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</si>
  <si>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</si>
  <si>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</si>
  <si>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</si>
  <si>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</si>
  <si>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</si>
  <si>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</si>
  <si>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</si>
  <si>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</si>
  <si>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</si>
  <si>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</si>
  <si>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</si>
  <si>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</si>
  <si>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</si>
  <si>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</si>
  <si>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</si>
  <si>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</si>
  <si>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</si>
  <si>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</si>
  <si>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</si>
  <si>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</si>
  <si>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</si>
  <si>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</si>
  <si>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</si>
  <si>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</si>
  <si>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</si>
  <si>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</si>
  <si>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</si>
  <si>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</si>
  <si>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</si>
  <si>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</si>
  <si>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</si>
  <si>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</si>
  <si>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</si>
  <si>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</si>
  <si>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</si>
  <si>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</si>
  <si>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</si>
  <si>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</si>
  <si>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</si>
  <si>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</si>
  <si>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</si>
  <si>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</si>
  <si>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</si>
  <si>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</si>
  <si>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</si>
  <si>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</si>
  <si>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</si>
  <si>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</si>
  <si>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</si>
  <si>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</si>
  <si>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</si>
  <si>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</si>
  <si>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</si>
  <si>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</si>
  <si>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</si>
  <si>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</si>
  <si>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</si>
  <si>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</si>
  <si>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</si>
  <si>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</si>
  <si>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</si>
  <si>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</si>
  <si>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</si>
  <si>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</si>
  <si>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</si>
  <si>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</si>
  <si>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</si>
  <si>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</si>
  <si>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</si>
  <si>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</si>
  <si>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</si>
  <si>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</si>
  <si>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</si>
  <si>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</si>
  <si>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</si>
  <si>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</si>
  <si>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</si>
  <si>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</si>
  <si>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</si>
  <si>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</si>
  <si>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</si>
  <si>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</si>
  <si>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</si>
  <si>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</si>
  <si>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</si>
  <si>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</si>
  <si>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</si>
  <si>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</si>
  <si>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</si>
  <si>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</si>
  <si>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</si>
  <si>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</si>
  <si>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</si>
  <si>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</si>
  <si>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</si>
  <si>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</si>
  <si>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</si>
  <si>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</si>
  <si>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</si>
  <si>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</si>
  <si>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</si>
  <si>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</si>
  <si>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</si>
  <si>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</si>
  <si>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</si>
  <si>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</si>
  <si>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</si>
  <si>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</si>
  <si>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</si>
  <si>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</si>
  <si>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</si>
  <si>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</si>
  <si>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</si>
  <si>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</si>
  <si>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</si>
  <si>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</si>
  <si>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</si>
  <si>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</si>
  <si>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</si>
  <si>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</si>
  <si>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</si>
  <si>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</si>
  <si>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</si>
  <si>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</si>
  <si>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</si>
  <si>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</si>
  <si>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</si>
  <si>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</si>
  <si>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</si>
  <si>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</si>
  <si>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</si>
  <si>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</si>
  <si>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</si>
  <si>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</si>
  <si>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</si>
  <si>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</si>
  <si>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</si>
  <si>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</si>
  <si>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</si>
  <si>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</si>
  <si>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</si>
  <si>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</si>
  <si>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</si>
  <si>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</si>
  <si>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</si>
  <si>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</si>
  <si>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</si>
  <si>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</si>
  <si>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</si>
  <si>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</si>
  <si>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</si>
  <si>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</si>
  <si>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</si>
  <si>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</si>
  <si>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</si>
  <si>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</si>
  <si>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</si>
  <si>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</si>
  <si>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</si>
  <si>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</si>
  <si>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</si>
  <si>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</si>
  <si>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</si>
  <si>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</si>
  <si>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</si>
  <si>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</si>
  <si>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</si>
  <si>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</si>
  <si>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</si>
  <si>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</si>
  <si>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</si>
  <si>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</si>
  <si>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</si>
  <si>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</si>
  <si>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</si>
  <si>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</si>
  <si>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</si>
  <si>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</si>
  <si>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</si>
  <si>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</si>
  <si>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</si>
  <si>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</si>
  <si>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</si>
  <si>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</si>
  <si>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</si>
  <si>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</si>
  <si>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</si>
  <si>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</si>
  <si>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</si>
  <si>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</si>
  <si>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</si>
  <si>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</si>
  <si>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</si>
  <si>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</si>
  <si>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</si>
  <si>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</si>
  <si>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</si>
  <si>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</si>
  <si>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</si>
  <si>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</si>
  <si>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</si>
  <si>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</si>
  <si>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</si>
  <si>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</si>
  <si>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</si>
  <si>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</si>
  <si>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</si>
  <si>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</si>
  <si>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</si>
  <si>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</si>
  <si>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</si>
  <si>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</si>
  <si>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</si>
  <si>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</si>
  <si>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</si>
  <si>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</si>
  <si>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</si>
  <si>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</si>
  <si>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</si>
  <si>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</si>
  <si>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</si>
  <si>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</si>
  <si>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</si>
  <si>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</si>
  <si>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</si>
  <si>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</si>
  <si>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</si>
  <si>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</si>
  <si>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</si>
  <si>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</si>
  <si>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</si>
  <si>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</si>
  <si>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</si>
  <si>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</si>
  <si>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</si>
  <si>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</si>
  <si>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</si>
  <si>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</si>
  <si>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</si>
  <si>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</si>
  <si>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</si>
  <si>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</si>
  <si>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</si>
  <si>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</si>
  <si>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</si>
  <si>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</si>
  <si>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</si>
  <si>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</si>
  <si>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</si>
  <si>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</si>
  <si>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</si>
  <si>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</si>
  <si>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</si>
  <si>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</si>
  <si>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</si>
  <si>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</si>
  <si>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</si>
  <si>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</si>
  <si>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</si>
  <si>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</si>
  <si>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</si>
  <si>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</si>
  <si>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</si>
  <si>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</si>
  <si>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</si>
  <si>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</si>
  <si>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</si>
  <si>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</si>
  <si>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</si>
  <si>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</si>
  <si>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</si>
  <si>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</si>
  <si>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</si>
  <si>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</si>
  <si>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</si>
  <si>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</si>
  <si>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</si>
  <si>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</si>
  <si>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</si>
  <si>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</si>
  <si>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</si>
  <si>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</si>
  <si>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</si>
  <si>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</si>
  <si>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</si>
  <si>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</si>
  <si>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</si>
  <si>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</si>
  <si>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</si>
  <si>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</si>
  <si>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</si>
  <si>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</si>
  <si>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</si>
  <si>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</si>
  <si>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</si>
  <si>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</si>
  <si>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</si>
  <si>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</si>
  <si>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</si>
  <si>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</si>
  <si>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</si>
  <si>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</si>
  <si>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</si>
  <si>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</si>
  <si>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</si>
  <si>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</si>
  <si>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</si>
  <si>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</si>
  <si>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</si>
  <si>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</si>
  <si>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</si>
  <si>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</si>
  <si>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</si>
  <si>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</si>
  <si>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</si>
  <si>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</si>
  <si>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</si>
  <si>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</si>
  <si>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</si>
  <si>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</si>
  <si>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</si>
  <si>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</si>
  <si>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</si>
  <si>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</si>
  <si>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</si>
  <si>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</si>
  <si>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</si>
  <si>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</si>
  <si>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</si>
  <si>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</si>
  <si>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</si>
  <si>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</si>
  <si>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</si>
  <si>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</si>
  <si>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</si>
  <si>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</si>
  <si>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</si>
  <si>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</si>
  <si>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</si>
  <si>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</si>
  <si>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</si>
  <si>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</si>
  <si>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</si>
  <si>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</si>
  <si>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</si>
  <si>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</si>
  <si>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</si>
  <si>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</si>
  <si>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</si>
  <si>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</si>
  <si>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</si>
  <si>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</si>
  <si>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</si>
  <si>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</si>
  <si>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</si>
  <si>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</si>
  <si>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</si>
  <si>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</si>
  <si>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</si>
  <si>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</si>
  <si>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</si>
  <si>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</si>
  <si>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</si>
  <si>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</si>
  <si>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</si>
  <si>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</si>
  <si>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</si>
  <si>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</si>
  <si>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</si>
  <si>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</si>
  <si>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</si>
  <si>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</si>
  <si>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</si>
  <si>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</si>
  <si>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</si>
  <si>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</si>
  <si>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</si>
  <si>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</si>
  <si>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</si>
  <si>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</si>
  <si>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</si>
  <si>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</si>
  <si>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</si>
  <si>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</si>
  <si>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</si>
  <si>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</si>
  <si>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</si>
  <si>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</si>
  <si>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</si>
  <si>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</si>
  <si>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</si>
  <si>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</si>
  <si>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</si>
  <si>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</si>
  <si>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</si>
  <si>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</si>
  <si>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</si>
  <si>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</si>
  <si>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</si>
  <si>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</si>
  <si>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</si>
  <si>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</si>
  <si>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</si>
  <si>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</si>
  <si>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</si>
  <si>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</si>
  <si>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</si>
  <si>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</si>
  <si>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</si>
  <si>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</si>
  <si>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</si>
  <si>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</si>
  <si>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</si>
  <si>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</si>
  <si>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</si>
  <si>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</si>
  <si>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</si>
  <si>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</si>
  <si>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</si>
  <si>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</si>
  <si>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</si>
  <si>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</si>
  <si>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</si>
  <si>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</si>
  <si>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</si>
  <si>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</si>
  <si>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</si>
  <si>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</si>
  <si>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</si>
  <si>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</si>
  <si>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</si>
  <si>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</si>
  <si>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</si>
  <si>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</si>
  <si>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</si>
  <si>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</si>
  <si>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</si>
  <si>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</si>
  <si>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</si>
  <si>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</si>
  <si>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</si>
  <si>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</si>
  <si>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</si>
  <si>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</si>
  <si>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</si>
  <si>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</si>
  <si>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</si>
  <si>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</si>
  <si>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</si>
  <si>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</si>
  <si>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</si>
  <si>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</si>
  <si>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</si>
  <si>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</si>
  <si>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</si>
  <si>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</si>
  <si>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</si>
  <si>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</si>
  <si>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</si>
  <si>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</si>
  <si>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</si>
  <si>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</si>
  <si>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</si>
  <si>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</si>
  <si>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</si>
  <si>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</si>
  <si>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</si>
  <si>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</si>
  <si>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</si>
  <si>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</si>
  <si>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</si>
  <si>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</si>
  <si>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</si>
  <si>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</si>
  <si>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</si>
  <si>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</si>
  <si>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</si>
  <si>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</si>
  <si>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</si>
  <si>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</si>
  <si>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</si>
  <si>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</si>
  <si>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</si>
  <si>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</si>
  <si>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</si>
  <si>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</si>
  <si>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</si>
  <si>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</si>
  <si>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</si>
  <si>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</si>
  <si>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</si>
  <si>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</si>
  <si>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</si>
  <si>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</si>
  <si>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</si>
  <si>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</si>
  <si>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</si>
  <si>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</si>
  <si>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</si>
  <si>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</si>
  <si>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</si>
  <si>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</si>
  <si>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</si>
  <si>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</si>
  <si>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</si>
  <si>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</si>
  <si>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</si>
  <si>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</si>
  <si>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</si>
  <si>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</si>
  <si>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</si>
  <si>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</si>
  <si>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</si>
  <si>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</si>
  <si>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</si>
  <si>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</si>
  <si>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</si>
  <si>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</si>
  <si>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</si>
  <si>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</si>
  <si>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</si>
  <si>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</si>
  <si>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</si>
  <si>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</si>
  <si>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</si>
  <si>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</si>
  <si>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</si>
  <si>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</si>
  <si>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</si>
  <si>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</si>
  <si>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</si>
  <si>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</si>
  <si>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</si>
  <si>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</si>
  <si>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</si>
  <si>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</si>
  <si>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</si>
  <si>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</si>
  <si>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</si>
  <si>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</si>
  <si>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</si>
  <si>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</si>
  <si>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</si>
  <si>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</si>
  <si>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</si>
  <si>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</si>
  <si>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</si>
  <si>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</si>
  <si>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</si>
  <si>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</si>
  <si>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</si>
  <si>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</si>
  <si>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</si>
  <si>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</si>
  <si>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</si>
  <si>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</si>
  <si>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</si>
  <si>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</si>
  <si>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</si>
  <si>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</si>
  <si>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</si>
  <si>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</si>
  <si>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</si>
  <si>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</si>
  <si>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</si>
  <si>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</si>
  <si>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</si>
  <si>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</si>
  <si>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</si>
  <si>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</si>
  <si>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</si>
  <si>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</si>
  <si>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</si>
  <si>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</si>
  <si>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</si>
  <si>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</si>
  <si>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</si>
  <si>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</si>
  <si>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</si>
  <si>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</si>
  <si>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</si>
  <si>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</si>
  <si>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</si>
  <si>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</si>
  <si>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</si>
  <si>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</si>
  <si>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</si>
  <si>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</si>
  <si>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</si>
  <si>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</si>
  <si>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</si>
  <si>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</si>
  <si>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</si>
  <si>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</si>
  <si>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</si>
  <si>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</si>
  <si>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</si>
  <si>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</si>
  <si>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</si>
  <si>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</si>
  <si>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</si>
  <si>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</si>
  <si>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</si>
  <si>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</si>
  <si>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</si>
  <si>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</si>
  <si>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</si>
  <si>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</si>
  <si>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</si>
  <si>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</si>
  <si>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</si>
  <si>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</si>
  <si>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</si>
  <si>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</si>
  <si>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</si>
  <si>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</si>
  <si>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</si>
  <si>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</si>
  <si>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</si>
  <si>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</si>
  <si>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</si>
  <si>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</si>
  <si>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</si>
  <si>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</si>
  <si>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</si>
  <si>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</si>
  <si>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</si>
  <si>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</si>
  <si>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</si>
  <si>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</si>
  <si>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</si>
  <si>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</si>
  <si>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</si>
  <si>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</si>
  <si>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</si>
  <si>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</si>
  <si>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</si>
  <si>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</si>
  <si>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</si>
  <si>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</si>
  <si>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</si>
  <si>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</si>
  <si>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</si>
  <si>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</si>
  <si>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</si>
  <si>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</si>
  <si>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</si>
  <si>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</si>
  <si>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</si>
  <si>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</si>
  <si>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</si>
  <si>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</si>
  <si>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</si>
  <si>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</si>
  <si>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</si>
  <si>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</si>
  <si>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</si>
  <si>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</si>
  <si>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</si>
  <si>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</si>
  <si>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</si>
  <si>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</si>
  <si>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</si>
  <si>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</si>
  <si>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</si>
  <si>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</si>
  <si>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</si>
  <si>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</si>
  <si>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</si>
  <si>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</si>
  <si>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</si>
  <si>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</si>
  <si>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</si>
  <si>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</si>
  <si>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</si>
  <si>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</si>
  <si>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</si>
  <si>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</si>
  <si>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</si>
  <si>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</si>
  <si>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</si>
  <si>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</si>
  <si>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</si>
  <si>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</si>
  <si>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</si>
  <si>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</si>
  <si>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</si>
  <si>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</si>
  <si>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</si>
  <si>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</si>
  <si>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</si>
  <si>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</si>
  <si>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</si>
  <si>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</si>
  <si>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</si>
  <si>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</si>
  <si>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</si>
  <si>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</si>
  <si>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</si>
  <si>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</si>
  <si>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</si>
  <si>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</si>
  <si>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</si>
  <si>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</si>
  <si>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</si>
  <si>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</si>
  <si>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</si>
  <si>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</si>
  <si>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</si>
  <si>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</si>
  <si>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</si>
  <si>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</si>
  <si>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</si>
  <si>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</si>
  <si>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</si>
  <si>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</si>
  <si>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</si>
  <si>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</si>
  <si>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</si>
  <si>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</si>
  <si>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</si>
  <si>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</si>
  <si>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</si>
  <si>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</si>
  <si>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</si>
  <si>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</si>
  <si>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</si>
  <si>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</si>
  <si>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</si>
  <si>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</si>
  <si>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</si>
  <si>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</si>
  <si>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</si>
  <si>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</si>
  <si>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</si>
  <si>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</si>
  <si>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</si>
  <si>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</si>
  <si>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</si>
  <si>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</si>
  <si>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</si>
  <si>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</si>
  <si>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</si>
  <si>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</si>
  <si>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</si>
  <si>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</si>
  <si>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</si>
  <si>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</si>
  <si>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</si>
  <si>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</si>
  <si>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</si>
  <si>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</si>
  <si>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</si>
  <si>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</si>
  <si>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</si>
  <si>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</si>
  <si>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</si>
  <si>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</si>
  <si>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</si>
  <si>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</si>
  <si>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</si>
  <si>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</si>
  <si>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</si>
  <si>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</si>
  <si>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</si>
  <si>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</si>
  <si>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</si>
  <si>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</si>
  <si>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</si>
  <si>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</si>
  <si>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</si>
  <si>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</si>
  <si>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</si>
  <si>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</si>
  <si>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</si>
  <si>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</si>
  <si>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</si>
  <si>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</si>
  <si>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</si>
  <si>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</si>
  <si>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</si>
  <si>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</si>
  <si>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</si>
  <si>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</si>
  <si>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</si>
  <si>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</si>
  <si>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</si>
  <si>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</si>
  <si>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</si>
  <si>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</si>
  <si>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</si>
  <si>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</si>
  <si>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</si>
  <si>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</si>
  <si>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</si>
  <si>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</si>
  <si>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</si>
  <si>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</si>
  <si>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</si>
  <si>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</si>
  <si>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</si>
  <si>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</si>
  <si>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</si>
  <si>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</si>
  <si>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</si>
  <si>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</si>
  <si>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</si>
  <si>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</si>
  <si>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</si>
  <si>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</si>
  <si>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</si>
  <si>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</si>
  <si>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</si>
  <si>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</si>
  <si>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</si>
  <si>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</si>
  <si>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</si>
  <si>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</si>
  <si>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</si>
  <si>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</si>
  <si>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</si>
  <si>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</si>
  <si>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</si>
  <si>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</si>
  <si>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</si>
  <si>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</si>
  <si>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</si>
  <si>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</si>
  <si>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</si>
  <si>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</si>
  <si>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</si>
  <si>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</si>
  <si>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</si>
  <si>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</si>
  <si>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</si>
  <si>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</si>
  <si>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</si>
  <si>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</si>
  <si>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</si>
  <si>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</si>
  <si>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</si>
  <si>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</si>
  <si>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</si>
  <si>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</si>
  <si>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</si>
  <si>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</si>
  <si>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</si>
  <si>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</si>
  <si>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</si>
  <si>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</si>
  <si>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</si>
  <si>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</si>
  <si>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</si>
  <si>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</si>
  <si>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</si>
  <si>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</si>
  <si>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</si>
  <si>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</si>
  <si>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</si>
  <si>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</si>
  <si>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</si>
  <si>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</si>
  <si>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</si>
  <si>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</si>
  <si>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</si>
  <si>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</si>
  <si>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</si>
  <si>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</si>
  <si>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</si>
  <si>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</si>
  <si>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</si>
  <si>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</si>
  <si>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</si>
  <si>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</si>
  <si>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</si>
  <si>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</si>
  <si>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</si>
  <si>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</si>
  <si>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</si>
  <si>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</si>
  <si>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</si>
  <si>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</si>
  <si>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</si>
  <si>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</si>
  <si>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</si>
  <si>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</si>
  <si>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</si>
  <si>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</si>
  <si>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</si>
  <si>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</si>
  <si>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</si>
  <si>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</si>
  <si>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</si>
  <si>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</si>
  <si>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</si>
  <si>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</si>
  <si>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</si>
  <si>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</si>
  <si>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</si>
  <si>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</si>
  <si>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</si>
  <si>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</si>
  <si>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</si>
  <si>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</si>
  <si>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</si>
  <si>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</si>
  <si>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</si>
  <si>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</si>
  <si>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</si>
  <si>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</si>
  <si>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</si>
  <si>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</si>
  <si>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</si>
  <si>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</si>
  <si>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</si>
  <si>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</si>
  <si>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</si>
  <si>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</si>
  <si>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</si>
  <si>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</si>
  <si>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</si>
  <si>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</si>
  <si>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</si>
  <si>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</si>
  <si>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</si>
  <si>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</si>
  <si>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</si>
  <si>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</si>
  <si>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</si>
  <si>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</si>
  <si>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</si>
  <si>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</si>
  <si>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</si>
  <si>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</si>
  <si>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</si>
  <si>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</si>
  <si>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</si>
  <si>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</si>
  <si>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</si>
  <si>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</si>
  <si>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</si>
  <si>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</si>
  <si>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</si>
  <si>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</si>
  <si>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</si>
  <si>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</si>
  <si>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</si>
  <si>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</si>
  <si>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</si>
  <si>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</si>
  <si>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</si>
  <si>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</si>
  <si>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</si>
  <si>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</si>
  <si>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</si>
  <si>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</si>
  <si>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</si>
  <si>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</si>
  <si>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</si>
  <si>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</si>
  <si>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</si>
  <si>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</si>
  <si>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</si>
  <si>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</si>
  <si>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</si>
  <si>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</si>
  <si>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</si>
  <si>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</si>
  <si>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</si>
  <si>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</si>
  <si>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</si>
  <si>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</si>
  <si>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</si>
  <si>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</si>
  <si>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</si>
  <si>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</si>
  <si>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</si>
  <si>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</si>
  <si>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</si>
  <si>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</si>
  <si>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</si>
  <si>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</si>
  <si>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</si>
  <si>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</si>
  <si>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</si>
  <si>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</si>
  <si>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</si>
  <si>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</si>
  <si>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</si>
  <si>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</si>
  <si>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</si>
  <si>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</si>
  <si>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</si>
  <si>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</si>
  <si>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</si>
  <si>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</si>
  <si>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</si>
  <si>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</si>
  <si>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</si>
  <si>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</si>
  <si>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</si>
  <si>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</si>
  <si>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</si>
  <si>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</si>
  <si>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</si>
  <si>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</si>
  <si>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</si>
  <si>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</si>
  <si>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</si>
  <si>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</si>
  <si>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</si>
  <si>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</si>
  <si>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</si>
  <si>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</si>
  <si>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</si>
  <si>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</si>
  <si>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</si>
  <si>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</si>
  <si>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</si>
  <si>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</si>
  <si>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</si>
  <si>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</si>
  <si>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</si>
  <si>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</si>
  <si>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</si>
  <si>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</si>
  <si>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</si>
  <si>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</si>
  <si>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</si>
  <si>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</si>
  <si>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</si>
  <si>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</si>
  <si>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</si>
  <si>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</si>
  <si>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</si>
  <si>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</si>
  <si>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</si>
  <si>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</si>
  <si>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</si>
  <si>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</si>
  <si>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</si>
  <si>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</si>
  <si>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</si>
  <si>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</si>
  <si>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</si>
  <si>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</si>
  <si>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</si>
  <si>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</si>
  <si>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</si>
  <si>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</si>
  <si>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</si>
  <si>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</si>
  <si>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</si>
  <si>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</si>
  <si>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</si>
  <si>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</si>
  <si>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</si>
  <si>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</si>
  <si>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</si>
  <si>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</si>
  <si>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</si>
  <si>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</si>
  <si>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</si>
  <si>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</si>
  <si>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</si>
  <si>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</si>
  <si>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</si>
  <si>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</si>
  <si>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</si>
  <si>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</si>
  <si>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</si>
  <si>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</si>
  <si>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</si>
  <si>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</si>
  <si>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</si>
  <si>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</si>
  <si>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</si>
  <si>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</si>
  <si>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</si>
  <si>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</si>
  <si>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</si>
  <si>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</si>
  <si>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</si>
  <si>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</si>
  <si>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</si>
  <si>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</si>
  <si>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</si>
  <si>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</si>
  <si>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</si>
  <si>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</si>
  <si>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</si>
  <si>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</si>
  <si>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</si>
  <si>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</si>
  <si>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</si>
  <si>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</si>
  <si>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</si>
  <si>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</si>
  <si>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</si>
  <si>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</si>
  <si>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</si>
  <si>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</si>
  <si>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</si>
  <si>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</si>
  <si>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</si>
  <si>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</si>
  <si>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</si>
  <si>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</si>
  <si>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</si>
  <si>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</si>
  <si>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</si>
  <si>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</si>
  <si>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</si>
  <si>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</si>
  <si>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</si>
  <si>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</si>
  <si>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</si>
  <si>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</si>
  <si>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</si>
  <si>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</si>
  <si>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</si>
  <si>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</si>
  <si>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</si>
  <si>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</si>
  <si>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</si>
  <si>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</si>
  <si>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</si>
  <si>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</si>
  <si>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</si>
  <si>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</si>
  <si>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</si>
  <si>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</si>
  <si>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</si>
  <si>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</si>
  <si>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</si>
  <si>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</si>
  <si>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</si>
  <si>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</si>
  <si>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</si>
  <si>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</si>
  <si>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</si>
  <si>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</si>
  <si>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</si>
  <si>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</si>
  <si>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</si>
  <si>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</si>
  <si>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</si>
  <si>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</si>
  <si>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</si>
  <si>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</si>
  <si>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</si>
  <si>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</si>
  <si>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</si>
  <si>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</si>
  <si>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</si>
  <si>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</si>
  <si>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</si>
  <si>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</si>
  <si>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</si>
  <si>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</si>
  <si>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</si>
  <si>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</si>
  <si>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</si>
  <si>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</si>
  <si>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</si>
  <si>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</si>
  <si>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</si>
  <si>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</si>
  <si>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</si>
  <si>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</si>
  <si>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</si>
  <si>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</si>
  <si>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</si>
  <si>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</si>
  <si>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</si>
  <si>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</si>
  <si>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</si>
  <si>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</si>
  <si>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</si>
  <si>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</si>
  <si>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</si>
  <si>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</si>
  <si>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</si>
  <si>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</si>
  <si>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</si>
  <si>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</si>
  <si>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</si>
  <si>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</si>
  <si>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</si>
  <si>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</si>
  <si>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</si>
  <si>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</si>
  <si>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</si>
  <si>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</si>
  <si>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</si>
  <si>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</si>
  <si>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</si>
  <si>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</si>
  <si>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</si>
  <si>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</si>
  <si>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</si>
  <si>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</si>
  <si>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</si>
  <si>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</si>
  <si>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</si>
  <si>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</si>
  <si>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</si>
  <si>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</si>
  <si>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</si>
  <si>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</si>
  <si>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</si>
  <si>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</si>
  <si>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</si>
  <si>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</si>
  <si>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</si>
  <si>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</si>
  <si>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</si>
  <si>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</si>
  <si>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</si>
  <si>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</si>
  <si>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</si>
  <si>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</si>
  <si>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</si>
  <si>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</si>
  <si>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</si>
  <si>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</si>
  <si>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</si>
  <si>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</si>
  <si>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</si>
  <si>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</si>
  <si>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</si>
  <si>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</si>
  <si>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</si>
  <si>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</si>
  <si>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</si>
  <si>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</si>
  <si>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</si>
  <si>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</si>
  <si>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</si>
  <si>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</si>
  <si>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</si>
  <si>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</si>
  <si>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</si>
  <si>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</si>
  <si>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</si>
  <si>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</si>
  <si>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</si>
  <si>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</si>
  <si>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</si>
  <si>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</si>
  <si>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</si>
  <si>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</si>
  <si>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</si>
  <si>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</si>
  <si>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</si>
  <si>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</si>
  <si>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</si>
  <si>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</si>
  <si>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</si>
  <si>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</si>
  <si>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</si>
  <si>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</si>
  <si>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</si>
  <si>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</si>
  <si>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</si>
  <si>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</si>
  <si>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</si>
  <si>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</si>
  <si>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</si>
  <si>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</si>
  <si>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</si>
  <si>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</si>
  <si>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</si>
  <si>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</si>
  <si>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</si>
  <si>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</si>
  <si>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</si>
  <si>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</si>
  <si>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</si>
  <si>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</si>
  <si>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</si>
  <si>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</si>
  <si>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</si>
  <si>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</si>
  <si>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</si>
  <si>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</si>
  <si>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</si>
  <si>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</si>
  <si>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</si>
  <si>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</si>
  <si>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</si>
  <si>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</si>
  <si>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</si>
  <si>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</si>
  <si>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</si>
  <si>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</si>
  <si>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</si>
  <si>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</si>
  <si>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</si>
  <si>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</si>
  <si>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</si>
  <si>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</si>
  <si>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</si>
  <si>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</si>
  <si>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</si>
  <si>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</si>
  <si>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</si>
  <si>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</si>
  <si>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</si>
  <si>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</si>
  <si>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</si>
  <si>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</si>
  <si>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</si>
  <si>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</si>
  <si>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</si>
  <si>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</si>
  <si>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</si>
  <si>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</si>
  <si>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</si>
  <si>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</si>
  <si>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</si>
  <si>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</si>
  <si>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</si>
  <si>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</si>
  <si>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</si>
  <si>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</si>
  <si>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</si>
  <si>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</si>
  <si>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</si>
  <si>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</si>
  <si>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</si>
  <si>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</si>
  <si>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</si>
  <si>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</si>
  <si>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</si>
  <si>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</si>
  <si>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</si>
  <si>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</si>
  <si>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</si>
  <si>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</si>
  <si>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</si>
  <si>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</si>
  <si>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</si>
  <si>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</si>
  <si>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</si>
  <si>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</si>
  <si>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</si>
  <si>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</si>
  <si>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</si>
  <si>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</si>
  <si>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</si>
  <si>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</si>
  <si>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</si>
  <si>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</si>
  <si>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</si>
  <si>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</si>
  <si>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</si>
  <si>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</si>
  <si>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</si>
  <si>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</si>
  <si>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</si>
  <si>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</si>
  <si>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</si>
  <si>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</si>
  <si>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</si>
  <si>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</si>
  <si>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</si>
  <si>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</si>
  <si>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</si>
  <si>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</si>
  <si>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</si>
  <si>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</si>
  <si>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</si>
  <si>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</si>
  <si>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</si>
  <si>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</si>
  <si>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</si>
  <si>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</si>
  <si>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</si>
  <si>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</si>
  <si>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</si>
  <si>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</si>
  <si>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</si>
  <si>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</si>
  <si>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</si>
  <si>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</si>
  <si>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</si>
  <si>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</si>
  <si>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</si>
  <si>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</si>
  <si>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</si>
  <si>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</si>
  <si>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</si>
  <si>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</si>
  <si>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</si>
  <si>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</si>
  <si>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</si>
  <si>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</si>
  <si>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</si>
  <si>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</si>
  <si>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</si>
  <si>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</si>
  <si>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</si>
  <si>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</si>
  <si>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</si>
  <si>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</si>
  <si>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</si>
  <si>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</si>
  <si>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</si>
  <si>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</si>
  <si>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</si>
  <si>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</si>
  <si>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</si>
  <si>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</si>
  <si>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</si>
  <si>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</si>
  <si>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</si>
  <si>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</si>
  <si>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</si>
  <si>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</si>
  <si>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</si>
  <si>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</si>
  <si>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</si>
  <si>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</si>
  <si>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</si>
  <si>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</si>
  <si>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</si>
  <si>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</si>
  <si>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</si>
  <si>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</si>
  <si>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</si>
  <si>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</si>
  <si>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</si>
  <si>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</si>
  <si>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</si>
  <si>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</si>
  <si>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</si>
  <si>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</si>
  <si>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</si>
  <si>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</si>
  <si>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</si>
  <si>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</si>
  <si>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</si>
  <si>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</si>
  <si>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</si>
  <si>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</si>
  <si>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</si>
  <si>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</si>
  <si>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</si>
  <si>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</si>
  <si>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</si>
  <si>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</si>
  <si>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</si>
  <si>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</si>
  <si>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</si>
  <si>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</si>
  <si>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</si>
  <si>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</si>
  <si>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</si>
  <si>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</si>
  <si>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</si>
  <si>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</si>
  <si>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</si>
  <si>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</si>
  <si>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</si>
  <si>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</si>
  <si>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</si>
  <si>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</si>
  <si>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</si>
  <si>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</si>
  <si>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</si>
  <si>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</si>
  <si>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</si>
  <si>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</si>
  <si>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</si>
  <si>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</si>
  <si>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</si>
  <si>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</si>
  <si>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</si>
  <si>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</si>
  <si>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</si>
  <si>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</si>
  <si>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</si>
  <si>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</si>
  <si>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</si>
  <si>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</si>
  <si>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</si>
  <si>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</si>
  <si>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</si>
  <si>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</si>
  <si>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</si>
  <si>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</si>
  <si>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</si>
  <si>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</si>
  <si>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</si>
  <si>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</si>
  <si>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</si>
  <si>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</si>
  <si>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</si>
  <si>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</si>
  <si>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</si>
  <si>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</si>
  <si>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</si>
  <si>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</si>
  <si>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</si>
  <si>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</si>
  <si>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</si>
  <si>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</si>
  <si>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</si>
  <si>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</si>
  <si>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</si>
  <si>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</si>
  <si>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</si>
  <si>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</si>
  <si>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</si>
  <si>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</si>
  <si>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</si>
  <si>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</si>
  <si>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</si>
  <si>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</si>
  <si>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</si>
  <si>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</si>
  <si>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</si>
  <si>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</si>
  <si>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</si>
  <si>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</si>
  <si>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</si>
  <si>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</si>
  <si>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</si>
  <si>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</si>
  <si>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</si>
  <si>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</si>
  <si>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</si>
  <si>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</si>
  <si>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</si>
  <si>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</si>
  <si>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</si>
  <si>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</si>
  <si>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</si>
  <si>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</si>
  <si>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</si>
  <si>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</si>
  <si>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</si>
  <si>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</si>
  <si>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</si>
  <si>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</si>
  <si>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</si>
  <si>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</si>
  <si>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</si>
  <si>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</si>
  <si>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</si>
  <si>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</si>
  <si>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</si>
  <si>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</si>
  <si>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</si>
  <si>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</si>
  <si>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</si>
  <si>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</si>
  <si>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</si>
  <si>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</si>
  <si>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</si>
  <si>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</si>
  <si>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</si>
  <si>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</si>
  <si>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</si>
  <si>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</si>
  <si>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</si>
  <si>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</si>
  <si>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</si>
  <si>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</si>
  <si>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</si>
  <si>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</si>
  <si>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</si>
  <si>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</si>
  <si>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</si>
  <si>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</si>
  <si>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</si>
  <si>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</si>
  <si>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</si>
  <si>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</si>
  <si>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</si>
  <si>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</si>
  <si>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</si>
  <si>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</si>
  <si>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</si>
  <si>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</si>
  <si>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</si>
  <si>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</si>
  <si>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</si>
  <si>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</si>
  <si>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</si>
  <si>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</si>
  <si>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</si>
  <si>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</si>
  <si>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</si>
  <si>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</si>
  <si>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</si>
  <si>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</si>
  <si>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</si>
  <si>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</si>
  <si>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</si>
  <si>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</si>
  <si>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</si>
  <si>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</si>
  <si>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</si>
  <si>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</si>
  <si>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</si>
  <si>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</si>
  <si>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</si>
  <si>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</si>
  <si>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</si>
  <si>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</si>
  <si>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</si>
  <si>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</si>
  <si>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</si>
  <si>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</si>
  <si>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</si>
  <si>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</si>
  <si>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</si>
  <si>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</si>
  <si>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</si>
  <si>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</si>
  <si>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</si>
  <si>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</si>
  <si>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</si>
  <si>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</si>
  <si>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</si>
  <si>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</si>
  <si>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</si>
  <si>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</si>
  <si>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</si>
  <si>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</si>
  <si>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</si>
  <si>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</si>
  <si>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</si>
  <si>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</si>
  <si>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</si>
  <si>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</si>
  <si>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</si>
  <si>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</si>
  <si>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</si>
  <si>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</si>
  <si>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</si>
  <si>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</si>
  <si>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</si>
  <si>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</si>
  <si>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</si>
  <si>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</si>
  <si>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</si>
  <si>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</si>
  <si>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</si>
  <si>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</si>
  <si>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</si>
  <si>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</si>
  <si>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</si>
  <si>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</si>
  <si>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</si>
  <si>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</si>
  <si>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</si>
  <si>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</si>
  <si>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</si>
  <si>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</si>
  <si>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</si>
  <si>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</si>
  <si>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</si>
  <si>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</si>
  <si>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</si>
  <si>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</si>
  <si>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</si>
  <si>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</si>
  <si>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</si>
  <si>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</si>
  <si>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</si>
  <si>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</si>
  <si>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</si>
  <si>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</si>
  <si>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</si>
  <si>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</si>
  <si>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</si>
  <si>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</si>
  <si>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</si>
  <si>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</si>
  <si>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</si>
  <si>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</si>
  <si>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</si>
  <si>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</si>
  <si>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</si>
  <si>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</si>
  <si>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</si>
  <si>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</si>
  <si>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</si>
  <si>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</si>
  <si>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</si>
  <si>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</si>
  <si>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</si>
  <si>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</si>
  <si>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</si>
  <si>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</si>
  <si>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</si>
  <si>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</si>
  <si>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</si>
  <si>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</si>
  <si>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</si>
  <si>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</si>
  <si>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</si>
  <si>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</si>
  <si>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</si>
  <si>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</si>
  <si>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</si>
  <si>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</si>
  <si>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</si>
  <si>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</si>
  <si>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</si>
  <si>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</si>
  <si>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</si>
  <si>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</si>
  <si>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</si>
  <si>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</si>
  <si>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</si>
  <si>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</si>
  <si>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</si>
  <si>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</si>
  <si>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</si>
  <si>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</si>
  <si>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</si>
  <si>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</si>
  <si>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</si>
  <si>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</si>
  <si>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</si>
  <si>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</si>
  <si>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</si>
  <si>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</si>
  <si>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</si>
  <si>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</si>
  <si>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</si>
  <si>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</si>
  <si>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</si>
  <si>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</si>
  <si>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</si>
  <si>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</si>
  <si>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</si>
  <si>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</si>
  <si>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</si>
  <si>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</si>
  <si>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</si>
  <si>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</si>
  <si>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</si>
  <si>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</si>
  <si>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</si>
  <si>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</si>
  <si>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</si>
  <si>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</si>
  <si>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</si>
  <si>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</si>
  <si>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</si>
  <si>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</si>
  <si>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</si>
  <si>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</si>
  <si>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</si>
  <si>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</si>
  <si>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</si>
  <si>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</si>
  <si>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</si>
  <si>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</si>
  <si>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</si>
  <si>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</si>
  <si>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</si>
  <si>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</si>
  <si>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</si>
  <si>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</si>
  <si>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</si>
  <si>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</si>
  <si>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</si>
  <si>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</si>
  <si>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</si>
  <si>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</si>
  <si>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</si>
  <si>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</si>
  <si>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</si>
  <si>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</si>
  <si>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</si>
  <si>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</si>
  <si>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</si>
  <si>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</si>
  <si>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</si>
  <si>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</si>
  <si>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</si>
  <si>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</si>
  <si>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</si>
  <si>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</si>
  <si>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</si>
  <si>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</si>
  <si>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</si>
  <si>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</si>
  <si>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</si>
  <si>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</si>
  <si>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</si>
  <si>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</si>
  <si>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</si>
  <si>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</si>
  <si>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</si>
  <si>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</si>
  <si>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</si>
  <si>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</si>
  <si>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</si>
  <si>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</si>
  <si>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</si>
  <si>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</si>
  <si>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</si>
  <si>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</si>
  <si>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</si>
  <si>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</si>
  <si>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</si>
  <si>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</si>
  <si>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</si>
  <si>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</si>
  <si>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</si>
  <si>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</si>
  <si>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</si>
  <si>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</si>
  <si>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</si>
  <si>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</si>
  <si>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</si>
  <si>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</si>
  <si>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</si>
  <si>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</si>
  <si>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</si>
  <si>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</si>
  <si>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</si>
  <si>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</si>
  <si>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</si>
  <si>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</si>
  <si>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</si>
  <si>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</si>
  <si>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</si>
  <si>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</si>
  <si>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</si>
  <si>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</si>
  <si>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</si>
  <si>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</si>
  <si>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</si>
  <si>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</si>
  <si>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</si>
  <si>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</si>
  <si>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</si>
  <si>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</si>
  <si>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</si>
  <si>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</si>
  <si>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</si>
  <si>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</si>
  <si>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</si>
  <si>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</si>
  <si>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</si>
  <si>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</si>
  <si>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</si>
  <si>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</si>
  <si>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</si>
  <si>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</si>
  <si>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</si>
  <si>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</si>
  <si>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</si>
  <si>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</si>
  <si>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</si>
  <si>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</si>
  <si>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</si>
  <si>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</si>
  <si>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</si>
  <si>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</si>
  <si>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</si>
  <si>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</si>
  <si>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</si>
  <si>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</si>
  <si>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</si>
  <si>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</si>
  <si>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</si>
  <si>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</si>
  <si>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</si>
  <si>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</si>
  <si>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</si>
  <si>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</si>
  <si>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</si>
  <si>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</si>
  <si>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</si>
  <si>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</si>
  <si>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</si>
  <si>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</si>
  <si>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</si>
  <si>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</si>
  <si>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</si>
  <si>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</si>
  <si>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</si>
  <si>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</si>
  <si>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</si>
  <si>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</si>
  <si>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</si>
  <si>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</si>
  <si>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</si>
  <si>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</si>
  <si>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</si>
  <si>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</si>
  <si>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</si>
  <si>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</si>
  <si>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</si>
  <si>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</si>
  <si>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</si>
  <si>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</si>
  <si>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</si>
  <si>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</si>
  <si>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</si>
  <si>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</si>
  <si>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</si>
  <si>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</si>
  <si>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</si>
  <si>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</si>
  <si>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</si>
  <si>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</si>
  <si>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</si>
  <si>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</si>
  <si>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</si>
  <si>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</si>
  <si>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</si>
  <si>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</si>
  <si>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</si>
  <si>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</si>
  <si>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</si>
  <si>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</si>
  <si>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</si>
  <si>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</si>
  <si>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</si>
  <si>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</si>
  <si>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</si>
  <si>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</si>
  <si>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</si>
  <si>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</si>
  <si>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</si>
  <si>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</si>
  <si>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</si>
  <si>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</si>
  <si>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</si>
  <si>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</si>
  <si>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</si>
  <si>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</si>
  <si>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</si>
  <si>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</si>
  <si>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</si>
  <si>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</si>
  <si>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</si>
  <si>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</si>
  <si>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</si>
  <si>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</si>
  <si>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</si>
  <si>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</si>
  <si>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</si>
  <si>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</si>
  <si>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</si>
  <si>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</si>
  <si>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</si>
  <si>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</si>
  <si>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</si>
  <si>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</si>
  <si>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</si>
  <si>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</si>
  <si>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</si>
  <si>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</si>
  <si>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</si>
  <si>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</si>
  <si>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</si>
  <si>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</si>
  <si>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</si>
  <si>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</si>
  <si>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</si>
  <si>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</si>
  <si>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</si>
  <si>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</si>
  <si>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</si>
  <si>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</si>
  <si>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</si>
  <si>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</si>
  <si>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</si>
  <si>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</si>
  <si>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</si>
  <si>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</si>
  <si>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</si>
  <si>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</si>
  <si>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</si>
  <si>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</si>
  <si>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</si>
  <si>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</si>
  <si>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</si>
  <si>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</si>
  <si>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</si>
  <si>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</si>
  <si>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</si>
  <si>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</si>
  <si>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</si>
  <si>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</si>
  <si>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</si>
  <si>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</si>
  <si>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</si>
  <si>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</si>
  <si>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</si>
  <si>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</si>
  <si>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</si>
  <si>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</si>
  <si>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</si>
  <si>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</si>
  <si>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</si>
  <si>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</si>
  <si>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</si>
  <si>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</si>
  <si>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</si>
  <si>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</si>
  <si>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</si>
  <si>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</si>
  <si>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</si>
  <si>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</si>
  <si>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</si>
  <si>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</si>
  <si>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</si>
  <si>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</si>
  <si>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</si>
  <si>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</si>
  <si>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</si>
  <si>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</si>
  <si>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</si>
  <si>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</si>
  <si>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</si>
  <si>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</si>
  <si>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</si>
  <si>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</si>
  <si>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</si>
  <si>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</si>
  <si>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</si>
  <si>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</si>
  <si>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</si>
  <si>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</si>
  <si>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</si>
  <si>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</si>
  <si>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</si>
  <si>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</si>
  <si>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</si>
  <si>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</si>
  <si>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</si>
  <si>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</si>
  <si>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</si>
  <si>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</si>
  <si>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</si>
  <si>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</si>
  <si>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</si>
  <si>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</si>
  <si>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</si>
  <si>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</si>
  <si>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</si>
  <si>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</si>
  <si>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</si>
  <si>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</si>
  <si>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</si>
  <si>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</si>
  <si>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</si>
  <si>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</si>
  <si>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</si>
  <si>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</si>
  <si>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</si>
  <si>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</si>
  <si>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</si>
  <si>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</si>
  <si>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</si>
  <si>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</si>
  <si>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</si>
  <si>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</si>
  <si>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</si>
  <si>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</si>
  <si>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</si>
  <si>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</si>
  <si>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</si>
  <si>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</si>
  <si>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</si>
  <si>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</si>
  <si>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</si>
  <si>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</si>
  <si>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</si>
  <si>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</si>
  <si>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</si>
  <si>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</si>
  <si>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</si>
  <si>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</si>
  <si>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</si>
  <si>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</si>
  <si>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</si>
  <si>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</si>
  <si>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</si>
  <si>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</si>
  <si>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</si>
  <si>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</si>
  <si>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</si>
  <si>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</si>
  <si>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</si>
  <si>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</si>
  <si>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</si>
  <si>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</si>
  <si>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</si>
  <si>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</si>
  <si>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</si>
  <si>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</si>
  <si>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</si>
  <si>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</si>
  <si>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</si>
  <si>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</si>
  <si>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</si>
  <si>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</si>
  <si>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</si>
  <si>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</si>
  <si>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</si>
  <si>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</si>
  <si>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</si>
  <si>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</si>
  <si>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</si>
  <si>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</si>
  <si>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</si>
  <si>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</si>
  <si>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</si>
  <si>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</si>
  <si>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</si>
  <si>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</si>
  <si>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</si>
  <si>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</si>
  <si>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</si>
  <si>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</si>
  <si>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</si>
  <si>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</si>
  <si>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</si>
  <si>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</si>
  <si>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</si>
  <si>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</si>
  <si>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</si>
  <si>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</si>
  <si>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</si>
  <si>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</si>
  <si>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</si>
  <si>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</si>
  <si>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</si>
  <si>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</si>
  <si>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</si>
  <si>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</si>
  <si>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</si>
  <si>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</si>
  <si>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</si>
  <si>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</si>
  <si>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</si>
  <si>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</si>
  <si>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</si>
  <si>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</si>
  <si>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</si>
  <si>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</si>
  <si>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</si>
  <si>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</si>
  <si>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</si>
  <si>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</si>
  <si>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</si>
  <si>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</si>
  <si>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</si>
  <si>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</si>
  <si>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</si>
  <si>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</si>
  <si>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</si>
  <si>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</si>
  <si>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</si>
  <si>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</si>
  <si>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</si>
  <si>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</si>
  <si>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</si>
  <si>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</si>
  <si>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</si>
  <si>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</si>
  <si>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</si>
  <si>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</si>
  <si>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</si>
  <si>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</si>
  <si>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</si>
  <si>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</si>
  <si>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</si>
  <si>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</si>
  <si>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</si>
  <si>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</si>
  <si>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</si>
  <si>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</si>
  <si>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</si>
  <si>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</si>
  <si>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</si>
  <si>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</si>
  <si>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</si>
  <si>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</si>
  <si>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</si>
  <si>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</si>
  <si>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</si>
  <si>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</si>
  <si>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</si>
  <si>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</si>
  <si>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</si>
  <si>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</si>
  <si>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</si>
  <si>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</si>
  <si>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</si>
  <si>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</si>
  <si>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</si>
  <si>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</si>
  <si>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</si>
  <si>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</si>
  <si>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</si>
  <si>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</si>
  <si>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</si>
  <si>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</si>
  <si>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</si>
  <si>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</si>
  <si>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</si>
  <si>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</si>
  <si>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</si>
  <si>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</si>
  <si>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</si>
  <si>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</si>
  <si>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</si>
  <si>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</si>
  <si>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</si>
  <si>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</si>
  <si>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</si>
  <si>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</si>
  <si>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</si>
  <si>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</si>
  <si>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</si>
  <si>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</si>
  <si>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</si>
  <si>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</si>
  <si>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</si>
  <si>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</si>
  <si>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</si>
  <si>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</si>
  <si>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</si>
  <si>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</si>
  <si>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</si>
  <si>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</si>
  <si>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</si>
  <si>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</si>
  <si>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</si>
  <si>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</si>
  <si>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</si>
  <si>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</si>
  <si>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</si>
  <si>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</si>
  <si>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</si>
  <si>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</si>
  <si>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</si>
  <si>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</si>
  <si>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</si>
  <si>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</si>
  <si>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</si>
  <si>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</si>
  <si>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</si>
  <si>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</si>
  <si>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</si>
  <si>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</si>
  <si>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</si>
  <si>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</si>
  <si>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</si>
  <si>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</si>
  <si>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</si>
  <si>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</si>
  <si>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</si>
  <si>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</si>
  <si>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</si>
  <si>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</si>
  <si>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</si>
  <si>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</si>
  <si>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</si>
  <si>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</si>
  <si>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</si>
  <si>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</si>
  <si>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</si>
  <si>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</si>
  <si>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</si>
  <si>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</si>
  <si>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</si>
  <si>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</si>
  <si>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</si>
  <si>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</si>
  <si>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</si>
  <si>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</si>
  <si>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</si>
  <si>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</si>
  <si>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</si>
  <si>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</si>
  <si>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</si>
  <si>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</si>
  <si>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</si>
  <si>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</si>
  <si>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</si>
  <si>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</si>
  <si>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</si>
  <si>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</si>
  <si>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</si>
  <si>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</si>
  <si>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</si>
  <si>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</si>
  <si>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</si>
  <si>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</si>
  <si>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</si>
  <si>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</si>
  <si>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</si>
  <si>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</si>
  <si>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</si>
  <si>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</si>
  <si>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</si>
  <si>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</si>
  <si>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</si>
  <si>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</si>
  <si>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</si>
  <si>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</si>
  <si>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</si>
  <si>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</si>
  <si>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</si>
  <si>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</si>
  <si>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</si>
  <si>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</si>
  <si>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</si>
  <si>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</si>
  <si>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</si>
  <si>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</si>
  <si>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</si>
  <si>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</si>
  <si>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</si>
  <si>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</si>
  <si>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</si>
  <si>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</si>
  <si>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</si>
  <si>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</si>
  <si>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</si>
  <si>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</si>
  <si>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</si>
  <si>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</si>
  <si>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</si>
  <si>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</si>
  <si>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</si>
  <si>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</si>
  <si>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</si>
  <si>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</si>
  <si>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</si>
  <si>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</si>
  <si>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</si>
  <si>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</si>
  <si>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</si>
  <si>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</si>
  <si>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</si>
  <si>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</si>
  <si>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</si>
  <si>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</si>
  <si>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</si>
  <si>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</si>
  <si>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</si>
  <si>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</si>
  <si>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</si>
  <si>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</si>
  <si>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</si>
  <si>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</si>
  <si>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</si>
  <si>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</si>
  <si>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</si>
  <si>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</si>
  <si>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</si>
  <si>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</si>
  <si>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</si>
  <si>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</si>
  <si>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</si>
  <si>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</si>
  <si>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</si>
  <si>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</si>
  <si>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</si>
  <si>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</si>
  <si>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</si>
  <si>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</si>
  <si>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</si>
  <si>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</si>
  <si>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</si>
  <si>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</si>
  <si>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</si>
  <si>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</si>
  <si>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</si>
  <si>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</si>
  <si>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</si>
  <si>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</si>
  <si>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</si>
  <si>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</si>
  <si>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</si>
  <si>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</si>
  <si>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</si>
  <si>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</si>
  <si>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</si>
  <si>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</si>
  <si>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</si>
  <si>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</si>
  <si>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</si>
  <si>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</si>
  <si>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</si>
  <si>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</si>
  <si>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</si>
  <si>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</si>
  <si>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</si>
  <si>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</si>
  <si>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</si>
  <si>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</si>
  <si>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</si>
  <si>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</si>
  <si>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</si>
  <si>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</si>
  <si>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</si>
  <si>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</si>
  <si>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</si>
  <si>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</si>
  <si>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</si>
  <si>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</si>
  <si>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</si>
  <si>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</si>
  <si>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</si>
  <si>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</si>
  <si>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</si>
  <si>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</si>
  <si>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</si>
  <si>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</si>
  <si>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</si>
  <si>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</si>
  <si>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</si>
  <si>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</si>
  <si>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</si>
  <si>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</si>
  <si>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</si>
  <si>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</si>
  <si>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</si>
  <si>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</si>
  <si>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</si>
  <si>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</si>
  <si>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</si>
  <si>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</si>
  <si>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</si>
  <si>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</si>
  <si>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</si>
  <si>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</si>
  <si>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</si>
  <si>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</si>
  <si>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</si>
  <si>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</si>
  <si>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</si>
  <si>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</si>
  <si>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</si>
  <si>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</si>
  <si>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</si>
  <si>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</si>
  <si>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</si>
  <si>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</si>
  <si>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</si>
  <si>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</si>
  <si>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</si>
  <si>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</si>
  <si>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</si>
  <si>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</si>
  <si>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</si>
  <si>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</si>
  <si>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</si>
  <si>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</si>
  <si>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</si>
  <si>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</si>
  <si>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</si>
  <si>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</si>
  <si>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</si>
  <si>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</si>
  <si>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</si>
  <si>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</si>
  <si>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</si>
  <si>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</si>
  <si>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</si>
  <si>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</si>
  <si>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</si>
  <si>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</si>
  <si>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</si>
  <si>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</si>
  <si>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</si>
  <si>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</si>
  <si>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</si>
  <si>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</si>
  <si>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</si>
  <si>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</si>
  <si>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</si>
  <si>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</si>
  <si>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</si>
  <si>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</si>
  <si>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</si>
  <si>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</si>
  <si>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</si>
  <si>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</si>
  <si>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</si>
  <si>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</si>
  <si>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</si>
  <si>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</si>
  <si>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</si>
  <si>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</si>
  <si>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</si>
  <si>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</si>
  <si>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</si>
  <si>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</si>
  <si>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</si>
  <si>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</si>
  <si>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</si>
  <si>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</si>
  <si>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</si>
  <si>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</si>
  <si>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</si>
  <si>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</si>
  <si>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</si>
  <si>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</si>
  <si>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</si>
  <si>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</si>
  <si>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</si>
  <si>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</si>
  <si>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</si>
  <si>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</si>
  <si>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</si>
  <si>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</si>
  <si>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</si>
  <si>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</si>
  <si>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</si>
  <si>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</si>
  <si>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</si>
  <si>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</si>
  <si>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</si>
  <si>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</si>
  <si>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</si>
  <si>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</si>
  <si>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</si>
  <si>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</si>
  <si>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</si>
  <si>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</si>
  <si>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</si>
  <si>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</si>
  <si>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</si>
  <si>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</si>
  <si>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</si>
  <si>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</si>
  <si>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</si>
  <si>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</si>
  <si>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</si>
  <si>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</si>
  <si>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</si>
  <si>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</si>
  <si>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</si>
  <si>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</si>
  <si>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</si>
  <si>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</si>
  <si>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</si>
  <si>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</si>
  <si>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</si>
  <si>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</si>
  <si>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</si>
  <si>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</si>
  <si>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</si>
  <si>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</si>
  <si>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</si>
  <si>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</si>
  <si>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</si>
  <si>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</si>
  <si>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</si>
  <si>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</si>
  <si>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</si>
  <si>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</si>
  <si>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</si>
  <si>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</si>
  <si>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</si>
  <si>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</si>
  <si>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</si>
  <si>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</si>
  <si>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</si>
  <si>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</si>
  <si>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</si>
  <si>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</si>
  <si>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</si>
  <si>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</si>
  <si>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</si>
  <si>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</si>
  <si>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</si>
  <si>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</si>
  <si>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</si>
  <si>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</si>
  <si>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</si>
  <si>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</si>
  <si>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</si>
  <si>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</si>
  <si>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</si>
  <si>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</si>
  <si>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</si>
  <si>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</si>
  <si>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</si>
  <si>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</si>
  <si>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</si>
  <si>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</si>
  <si>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</si>
  <si>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</si>
  <si>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</si>
  <si>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</si>
  <si>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</si>
  <si>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</si>
  <si>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</si>
  <si>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</si>
  <si>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</si>
  <si>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</si>
  <si>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</si>
  <si>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</si>
  <si>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</si>
  <si>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</si>
  <si>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</si>
  <si>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</si>
  <si>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</si>
  <si>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</si>
  <si>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</si>
  <si>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</si>
  <si>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</si>
  <si>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</si>
  <si>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</si>
  <si>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</si>
  <si>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</si>
  <si>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</si>
  <si>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</si>
  <si>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</si>
  <si>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</si>
  <si>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</si>
  <si>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</si>
  <si>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</si>
  <si>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</si>
  <si>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</si>
  <si>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</si>
  <si>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</si>
  <si>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</si>
  <si>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</si>
  <si>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</si>
  <si>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</si>
  <si>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</si>
  <si>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</si>
  <si>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</si>
  <si>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</si>
  <si>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</si>
  <si>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</si>
  <si>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</si>
  <si>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</si>
  <si>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</si>
  <si>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</si>
  <si>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</si>
  <si>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</si>
  <si>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</si>
  <si>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</si>
  <si>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</si>
  <si>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</si>
  <si>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</si>
  <si>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</si>
  <si>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</si>
  <si>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</si>
  <si>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</si>
  <si>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</si>
  <si>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</si>
  <si>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</si>
  <si>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</si>
  <si>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</si>
  <si>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</si>
  <si>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</si>
  <si>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</si>
  <si>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</si>
  <si>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</si>
  <si>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</si>
  <si>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</si>
  <si>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</si>
  <si>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</si>
  <si>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</si>
  <si>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</si>
  <si>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</si>
  <si>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</si>
  <si>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</si>
  <si>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</si>
  <si>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</si>
  <si>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</si>
  <si>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</si>
  <si>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</si>
  <si>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</si>
  <si>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</si>
  <si>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</si>
  <si>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</si>
  <si>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</si>
  <si>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</si>
  <si>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</si>
  <si>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</si>
  <si>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</si>
  <si>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</si>
  <si>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</si>
  <si>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</si>
  <si>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</si>
  <si>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</si>
  <si>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</si>
  <si>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</si>
  <si>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</si>
  <si>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</si>
  <si>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</si>
  <si>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</si>
  <si>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</si>
  <si>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</si>
  <si>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</si>
  <si>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</si>
  <si>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</si>
  <si>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</si>
  <si>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</si>
  <si>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</si>
  <si>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</si>
  <si>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</si>
  <si>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</si>
  <si>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</si>
  <si>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</si>
  <si>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</si>
  <si>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</si>
  <si>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</si>
  <si>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</si>
  <si>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</si>
  <si>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</si>
  <si>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</si>
  <si>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</si>
  <si>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</si>
  <si>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</si>
  <si>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</si>
  <si>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</si>
  <si>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</si>
  <si>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</si>
  <si>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</si>
  <si>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</si>
  <si>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</si>
  <si>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</si>
  <si>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</si>
  <si>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</si>
  <si>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</si>
  <si>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</si>
  <si>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</si>
  <si>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</si>
  <si>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</si>
  <si>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</si>
  <si>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</si>
  <si>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</si>
  <si>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</si>
  <si>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</si>
  <si>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</si>
  <si>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</si>
  <si>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</si>
  <si>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</si>
  <si>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</si>
  <si>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</si>
  <si>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</si>
  <si>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</si>
  <si>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</si>
  <si>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</si>
  <si>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</si>
  <si>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</si>
  <si>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</si>
  <si>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</si>
  <si>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</si>
  <si>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</si>
  <si>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</si>
  <si>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</si>
  <si>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</si>
  <si>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</si>
  <si>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</si>
  <si>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</si>
  <si>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</si>
  <si>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</si>
  <si>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</si>
  <si>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</si>
  <si>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</si>
  <si>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</si>
  <si>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</si>
  <si>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</si>
  <si>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</si>
  <si>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</si>
  <si>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</si>
  <si>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</si>
  <si>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</si>
  <si>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</si>
  <si>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</si>
  <si>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</si>
  <si>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</si>
  <si>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</si>
  <si>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</si>
  <si>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</si>
  <si>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</si>
  <si>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</si>
  <si>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</si>
  <si>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</si>
  <si>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</si>
  <si>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</si>
  <si>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</si>
  <si>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</si>
  <si>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</si>
  <si>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</si>
  <si>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</si>
  <si>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</si>
  <si>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</si>
  <si>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</si>
  <si>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</si>
  <si>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</si>
  <si>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</si>
  <si>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</si>
  <si>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</si>
  <si>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</si>
  <si>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</si>
  <si>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</si>
  <si>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</si>
  <si>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</si>
  <si>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</si>
  <si>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</si>
  <si>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</si>
  <si>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</si>
  <si>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</si>
  <si>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</si>
  <si>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</si>
  <si>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</si>
  <si>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</si>
  <si>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</si>
  <si>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</si>
  <si>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</si>
  <si>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</si>
  <si>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</si>
  <si>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</si>
  <si>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</si>
  <si>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</si>
  <si>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</si>
  <si>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</si>
  <si>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</si>
  <si>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</si>
  <si>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</si>
  <si>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</si>
  <si>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</si>
  <si>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</si>
  <si>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</si>
  <si>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</si>
  <si>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</si>
  <si>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</si>
  <si>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</si>
  <si>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</si>
  <si>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</si>
  <si>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</si>
  <si>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</si>
  <si>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</si>
  <si>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</si>
  <si>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</si>
  <si>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</si>
  <si>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</si>
  <si>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</si>
  <si>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</si>
  <si>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</si>
  <si>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</si>
  <si>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</si>
  <si>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</si>
  <si>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</si>
  <si>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</si>
  <si>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</si>
  <si>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</si>
  <si>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</si>
  <si>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</si>
  <si>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</si>
  <si>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</si>
  <si>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</si>
  <si>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</si>
  <si>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</si>
  <si>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</si>
  <si>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</si>
  <si>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</si>
  <si>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</si>
  <si>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</si>
  <si>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</si>
  <si>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</si>
  <si>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</si>
  <si>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</si>
  <si>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</si>
  <si>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</si>
  <si>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</si>
  <si>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</si>
  <si>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</si>
  <si>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</si>
  <si>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</si>
  <si>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</si>
  <si>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</si>
  <si>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</si>
  <si>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</si>
  <si>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</si>
  <si>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</si>
  <si>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</si>
  <si>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</si>
  <si>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</si>
  <si>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</si>
  <si>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</si>
  <si>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</si>
  <si>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</si>
  <si>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</si>
  <si>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</si>
  <si>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</si>
  <si>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</si>
  <si>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</si>
  <si>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</si>
  <si>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</si>
  <si>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</si>
  <si>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</si>
  <si>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</si>
  <si>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</si>
  <si>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</si>
  <si>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</si>
  <si>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</si>
  <si>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</si>
  <si>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</si>
  <si>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</si>
  <si>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</si>
  <si>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</si>
  <si>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</si>
  <si>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</si>
  <si>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</si>
  <si>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</si>
  <si>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</si>
  <si>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</si>
  <si>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</si>
  <si>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</si>
  <si>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</si>
  <si>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</si>
  <si>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</si>
  <si>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</si>
  <si>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</si>
  <si>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</si>
  <si>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</si>
  <si>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</si>
  <si>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</si>
  <si>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</si>
  <si>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</si>
  <si>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</si>
  <si>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</si>
  <si>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</si>
  <si>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</si>
  <si>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</si>
  <si>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</si>
  <si>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</si>
  <si>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</si>
  <si>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</si>
  <si>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</si>
  <si>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</si>
  <si>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</si>
  <si>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</si>
  <si>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</si>
  <si>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</si>
  <si>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</si>
  <si>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</si>
  <si>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</si>
  <si>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</si>
  <si>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</si>
  <si>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</si>
  <si>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</si>
  <si>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</si>
  <si>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</si>
  <si>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</si>
  <si>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</si>
  <si>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</si>
  <si>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</si>
  <si>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</si>
  <si>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</si>
  <si>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</si>
  <si>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</si>
  <si>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</si>
  <si>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</si>
  <si>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</si>
  <si>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</si>
  <si>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</si>
  <si>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</si>
  <si>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</si>
  <si>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</si>
  <si>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</si>
  <si>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</si>
  <si>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</si>
  <si>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</si>
  <si>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</si>
  <si>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</si>
  <si>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</si>
  <si>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</si>
  <si>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</si>
  <si>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</si>
  <si>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</si>
  <si>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</si>
  <si>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</si>
  <si>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</si>
  <si>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</si>
  <si>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</si>
  <si>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</si>
  <si>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</si>
  <si>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</si>
  <si>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</si>
  <si>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</si>
  <si>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</si>
  <si>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</si>
  <si>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</si>
  <si>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</si>
  <si>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</si>
  <si>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</si>
  <si>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</si>
  <si>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</si>
  <si>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</si>
  <si>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</si>
  <si>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</si>
  <si>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</si>
  <si>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</si>
  <si>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</si>
  <si>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</si>
  <si>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</si>
  <si>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</si>
  <si>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</si>
  <si>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</si>
  <si>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</si>
  <si>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</si>
  <si>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</si>
  <si>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</si>
  <si>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</si>
  <si>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</si>
  <si>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</si>
  <si>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</si>
  <si>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</si>
  <si>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</si>
  <si>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</si>
  <si>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</si>
  <si>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</si>
  <si>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</si>
  <si>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</si>
  <si>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</si>
  <si>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</si>
  <si>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</si>
  <si>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</si>
  <si>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</si>
  <si>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</si>
  <si>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</si>
  <si>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</si>
  <si>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</si>
  <si>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</si>
  <si>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</si>
  <si>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</si>
  <si>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</si>
  <si>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</si>
  <si>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</si>
  <si>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</si>
  <si>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</si>
  <si>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</si>
  <si>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</si>
  <si>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</si>
  <si>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</si>
  <si>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</si>
  <si>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</si>
  <si>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</si>
  <si>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</si>
  <si>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</si>
  <si>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</si>
  <si>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</si>
  <si>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</si>
  <si>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</si>
  <si>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</si>
  <si>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</si>
  <si>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</si>
  <si>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</si>
  <si>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</si>
  <si>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</si>
  <si>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</si>
  <si>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</si>
  <si>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</si>
  <si>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</si>
  <si>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</si>
  <si>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</si>
  <si>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</si>
  <si>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</si>
  <si>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</si>
  <si>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</si>
  <si>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</si>
  <si>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</si>
  <si>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</si>
  <si>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</si>
  <si>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</si>
  <si>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</si>
  <si>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</si>
  <si>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</si>
  <si>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</si>
  <si>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</si>
  <si>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</si>
  <si>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</si>
  <si>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</si>
  <si>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</si>
  <si>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</si>
  <si>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</si>
  <si>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</si>
  <si>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</si>
  <si>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</si>
  <si>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</si>
  <si>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</si>
  <si>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</si>
  <si>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</si>
  <si>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</si>
  <si>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</si>
  <si>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</si>
  <si>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</si>
  <si>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</si>
  <si>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</si>
  <si>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</si>
  <si>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</si>
  <si>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</si>
  <si>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</si>
  <si>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</si>
  <si>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</si>
  <si>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</si>
  <si>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</si>
  <si>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</si>
  <si>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</si>
  <si>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</si>
  <si>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</si>
  <si>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</si>
  <si>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</si>
  <si>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</si>
  <si>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</si>
  <si>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</si>
  <si>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</si>
  <si>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</si>
  <si>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</si>
  <si>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</si>
  <si>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</si>
  <si>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</si>
  <si>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</si>
  <si>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</si>
  <si>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</si>
  <si>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</si>
  <si>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</si>
  <si>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</si>
  <si>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</si>
  <si>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</si>
  <si>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</si>
  <si>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</si>
  <si>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</si>
  <si>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</si>
  <si>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</si>
  <si>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</si>
  <si>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</si>
  <si>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</si>
  <si>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</si>
  <si>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</si>
  <si>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</si>
  <si>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</si>
  <si>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</si>
  <si>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</si>
  <si>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</si>
  <si>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</si>
  <si>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</si>
  <si>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</si>
  <si>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</si>
  <si>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</si>
  <si>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</si>
  <si>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</si>
  <si>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</si>
  <si>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</si>
  <si>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</si>
  <si>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</si>
  <si>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</si>
  <si>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</si>
  <si>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</si>
  <si>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</si>
  <si>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</si>
  <si>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</si>
  <si>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</si>
  <si>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</si>
  <si>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</si>
  <si>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</si>
  <si>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</si>
  <si>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</si>
  <si>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</si>
  <si>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</si>
  <si>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</si>
  <si>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</si>
  <si>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</si>
  <si>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</si>
  <si>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</si>
  <si>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</si>
  <si>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</si>
  <si>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</si>
  <si>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</si>
  <si>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</si>
  <si>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</si>
  <si>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</si>
  <si>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</si>
  <si>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</si>
  <si>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</si>
  <si>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</si>
  <si>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</si>
  <si>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</si>
  <si>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</si>
  <si>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</si>
  <si>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</si>
  <si>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</si>
  <si>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</si>
  <si>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</si>
  <si>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</si>
  <si>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</si>
  <si>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</si>
  <si>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</si>
  <si>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</si>
  <si>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</si>
  <si>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</si>
  <si>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</si>
  <si>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</si>
  <si>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</si>
  <si>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</si>
  <si>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</si>
  <si>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</si>
  <si>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</si>
  <si>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</si>
  <si>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</si>
  <si>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</si>
  <si>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</si>
  <si>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</si>
  <si>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</si>
  <si>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</si>
  <si>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</si>
  <si>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</si>
  <si>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</si>
  <si>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</si>
  <si>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</si>
  <si>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</si>
  <si>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</si>
  <si>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</si>
  <si>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</si>
  <si>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</si>
  <si>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</si>
  <si>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</si>
  <si>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</si>
  <si>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</si>
  <si>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</si>
  <si>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</si>
  <si>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</si>
  <si>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</si>
  <si>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</si>
  <si>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</si>
  <si>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</si>
  <si>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</si>
  <si>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</si>
  <si>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</si>
  <si>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</si>
  <si>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</si>
  <si>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</si>
  <si>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</si>
  <si>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</si>
  <si>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</si>
  <si>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</si>
  <si>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</si>
  <si>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</si>
  <si>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</si>
  <si>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</si>
  <si>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</si>
  <si>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</si>
  <si>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</si>
  <si>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</si>
  <si>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</si>
  <si>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</si>
  <si>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</si>
  <si>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</si>
  <si>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</si>
  <si>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</si>
  <si>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</si>
  <si>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</si>
  <si>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</si>
  <si>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</si>
  <si>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</si>
  <si>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</si>
  <si>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</si>
  <si>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</si>
  <si>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</si>
  <si>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</si>
  <si>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</si>
  <si>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</si>
  <si>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</si>
  <si>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</si>
  <si>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</si>
  <si>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</si>
  <si>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</si>
  <si>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</si>
  <si>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</si>
  <si>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</si>
  <si>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</si>
  <si>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</si>
  <si>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</si>
  <si>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</si>
  <si>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</si>
  <si>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</si>
  <si>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</si>
  <si>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</si>
  <si>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</si>
  <si>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</si>
  <si>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</si>
  <si>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</si>
  <si>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</si>
  <si>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</si>
  <si>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</si>
  <si>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</si>
  <si>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</si>
  <si>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</si>
  <si>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</si>
  <si>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</si>
  <si>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</si>
  <si>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</si>
  <si>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</si>
  <si>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</si>
  <si>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</si>
  <si>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</si>
  <si>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</si>
  <si>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</si>
  <si>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</si>
  <si>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</si>
  <si>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</si>
  <si>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</si>
  <si>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</si>
  <si>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</si>
  <si>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</si>
  <si>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</si>
  <si>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</si>
  <si>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</si>
  <si>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</si>
  <si>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</si>
  <si>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</si>
  <si>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</si>
  <si>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</si>
  <si>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</si>
  <si>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</si>
  <si>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</si>
  <si>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</si>
  <si>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</si>
  <si>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</si>
  <si>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</si>
  <si>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</si>
  <si>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</si>
  <si>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</si>
  <si>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</si>
  <si>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</si>
  <si>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</si>
  <si>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</si>
  <si>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</si>
  <si>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</si>
  <si>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</si>
  <si>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</si>
  <si>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</si>
  <si>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</si>
  <si>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</si>
  <si>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</si>
  <si>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</si>
  <si>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</si>
  <si>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</si>
  <si>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</si>
  <si>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</si>
  <si>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</si>
  <si>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</si>
  <si>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</si>
  <si>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</si>
  <si>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</si>
  <si>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</si>
  <si>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</si>
  <si>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</si>
  <si>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</si>
  <si>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</si>
  <si>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</si>
  <si>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</si>
  <si>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</si>
  <si>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</si>
  <si>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</si>
  <si>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</si>
  <si>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</si>
  <si>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</si>
  <si>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</si>
  <si>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</si>
  <si>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</si>
  <si>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</si>
  <si>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</si>
  <si>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</si>
  <si>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</si>
  <si>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</si>
  <si>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</si>
  <si>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</si>
  <si>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</si>
  <si>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</si>
  <si>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</si>
  <si>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</si>
  <si>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</si>
  <si>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</si>
  <si>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</si>
  <si>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</si>
  <si>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</si>
  <si>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</si>
  <si>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</si>
  <si>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</si>
  <si>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</si>
  <si>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</si>
  <si>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</si>
  <si>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</si>
  <si>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</si>
  <si>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</si>
  <si>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</si>
  <si>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</si>
  <si>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</si>
  <si>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</si>
  <si>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</si>
  <si>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</si>
  <si>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</si>
  <si>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</si>
  <si>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</si>
  <si>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</si>
  <si>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</si>
  <si>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</si>
  <si>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</si>
  <si>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</si>
  <si>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</si>
  <si>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</si>
  <si>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</si>
  <si>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</si>
  <si>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</si>
  <si>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</si>
  <si>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</si>
  <si>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</si>
  <si>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</si>
  <si>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</si>
  <si>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</si>
  <si>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</si>
  <si>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</si>
  <si>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</si>
  <si>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</si>
  <si>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</si>
  <si>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</si>
  <si>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</si>
  <si>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</si>
  <si>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</si>
  <si>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</si>
  <si>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</si>
  <si>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</si>
  <si>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</si>
  <si>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</si>
  <si>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</si>
  <si>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</si>
  <si>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</si>
  <si>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</si>
  <si>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</si>
  <si>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</si>
  <si>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</si>
  <si>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</si>
  <si>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</si>
  <si>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</si>
  <si>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</si>
  <si>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</si>
  <si>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</si>
  <si>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</si>
  <si>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</si>
  <si>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</si>
  <si>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</si>
  <si>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</si>
  <si>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</si>
  <si>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</si>
  <si>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</si>
  <si>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</si>
  <si>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</si>
  <si>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</si>
  <si>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</si>
  <si>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</si>
  <si>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</si>
  <si>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</si>
  <si>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</si>
  <si>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</si>
  <si>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</si>
  <si>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</si>
  <si>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</si>
  <si>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</si>
  <si>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</si>
  <si>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</si>
  <si>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</si>
  <si>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</si>
  <si>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</si>
  <si>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</si>
  <si>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</si>
  <si>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</si>
  <si>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</si>
  <si>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</si>
  <si>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</si>
  <si>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</si>
  <si>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</si>
  <si>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</si>
  <si>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</si>
  <si>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</si>
  <si>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</si>
  <si>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</si>
  <si>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</si>
  <si>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</si>
  <si>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</si>
  <si>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</si>
  <si>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</si>
  <si>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</si>
  <si>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</si>
  <si>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</si>
  <si>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</si>
  <si>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</si>
  <si>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</si>
  <si>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</si>
  <si>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</si>
  <si>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</si>
  <si>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</si>
  <si>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</si>
  <si>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</si>
  <si>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</si>
  <si>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</si>
  <si>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</si>
  <si>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</si>
  <si>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</si>
  <si>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</si>
  <si>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</si>
  <si>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</si>
  <si>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</si>
  <si>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</si>
  <si>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</si>
  <si>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</si>
  <si>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</si>
  <si>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</si>
  <si>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</si>
  <si>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</si>
  <si>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</si>
  <si>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</si>
  <si>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</si>
  <si>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</si>
  <si>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</si>
  <si>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</si>
  <si>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</si>
  <si>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</si>
  <si>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</si>
  <si>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</si>
  <si>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</si>
  <si>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</si>
  <si>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</si>
  <si>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</si>
  <si>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</si>
  <si>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</si>
  <si>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</si>
  <si>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</si>
  <si>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</si>
  <si>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</si>
  <si>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</si>
  <si>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</si>
  <si>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</si>
  <si>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</si>
  <si>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</si>
  <si>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</si>
  <si>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</si>
  <si>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</si>
  <si>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</si>
  <si>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</si>
  <si>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</si>
  <si>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</si>
  <si>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</si>
  <si>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</si>
  <si>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</si>
  <si>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</si>
  <si>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</si>
  <si>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</si>
  <si>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</si>
  <si>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</si>
  <si>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</si>
  <si>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</si>
  <si>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</si>
  <si>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</si>
  <si>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</si>
  <si>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</si>
  <si>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</si>
  <si>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</si>
  <si>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</si>
  <si>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</si>
  <si>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</si>
  <si>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</si>
  <si>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</si>
  <si>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</si>
  <si>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</si>
  <si>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</si>
  <si>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</si>
  <si>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</si>
  <si>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</si>
  <si>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</si>
  <si>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</si>
  <si>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</si>
  <si>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</si>
  <si>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</si>
  <si>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</si>
  <si>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</si>
  <si>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</si>
  <si>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</si>
  <si>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</si>
  <si>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</si>
  <si>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</si>
  <si>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</si>
  <si>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</si>
  <si>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</si>
  <si>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</si>
  <si>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</si>
  <si>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</si>
  <si>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</si>
  <si>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</si>
  <si>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</si>
  <si>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</si>
  <si>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</si>
  <si>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</si>
  <si>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</si>
  <si>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</si>
  <si>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</si>
  <si>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</si>
  <si>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</si>
  <si>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</si>
  <si>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</si>
  <si>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</si>
  <si>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</si>
  <si>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</si>
  <si>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</si>
  <si>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</si>
  <si>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</si>
  <si>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</si>
  <si>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</si>
  <si>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</si>
  <si>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</si>
  <si>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</si>
  <si>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</si>
  <si>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</si>
  <si>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</si>
  <si>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</si>
  <si>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</si>
  <si>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</si>
  <si>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</si>
  <si>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</si>
  <si>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</si>
  <si>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</si>
  <si>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</si>
  <si>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</si>
  <si>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</si>
  <si>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</si>
  <si>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</si>
  <si>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</si>
  <si>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</si>
  <si>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</si>
  <si>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</si>
  <si>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</si>
  <si>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</si>
  <si>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</si>
  <si>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</si>
  <si>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</si>
  <si>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</si>
  <si>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</si>
  <si>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</si>
  <si>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</si>
  <si>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</si>
  <si>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</si>
  <si>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</si>
  <si>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</si>
  <si>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</si>
  <si>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</si>
  <si>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</si>
  <si>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</si>
  <si>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</si>
  <si>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</si>
  <si>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</si>
  <si>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</si>
  <si>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</si>
  <si>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</si>
  <si>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</si>
  <si>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</si>
  <si>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</si>
  <si>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</si>
  <si>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</si>
  <si>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</si>
  <si>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</si>
  <si>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</si>
  <si>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</si>
  <si>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</si>
  <si>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</si>
  <si>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</si>
  <si>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</si>
  <si>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</si>
  <si>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</si>
  <si>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</si>
  <si>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</si>
  <si>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</si>
  <si>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</si>
  <si>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</si>
  <si>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</si>
  <si>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</si>
  <si>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</si>
  <si>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</si>
  <si>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</si>
  <si>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</si>
  <si>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</si>
  <si>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</si>
  <si>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</si>
  <si>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</si>
  <si>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</si>
  <si>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</si>
  <si>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</si>
  <si>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</si>
  <si>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</si>
  <si>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</si>
  <si>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</si>
  <si>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</si>
  <si>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</si>
  <si>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</si>
  <si>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</si>
  <si>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</si>
  <si>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</si>
  <si>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</si>
  <si>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</si>
  <si>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</si>
  <si>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</si>
  <si>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</si>
  <si>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</si>
  <si>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</si>
  <si>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</si>
  <si>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</si>
  <si>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</si>
  <si>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</si>
  <si>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</si>
  <si>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</si>
  <si>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</si>
  <si>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</si>
  <si>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</si>
  <si>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</si>
  <si>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</si>
  <si>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</si>
  <si>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</si>
  <si>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</si>
  <si>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</si>
  <si>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</si>
  <si>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</si>
  <si>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</si>
  <si>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</si>
  <si>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</si>
  <si>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</si>
  <si>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</si>
  <si>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</si>
  <si>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</si>
  <si>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</si>
  <si>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</si>
  <si>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</si>
  <si>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</si>
  <si>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</si>
  <si>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</si>
  <si>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</si>
  <si>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</si>
  <si>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</si>
  <si>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</si>
  <si>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</si>
  <si>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</si>
  <si>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</si>
  <si>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</si>
  <si>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</si>
  <si>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</si>
  <si>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</si>
  <si>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</si>
  <si>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</si>
  <si>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</si>
  <si>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</si>
  <si>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</si>
  <si>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</si>
  <si>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</si>
  <si>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</si>
  <si>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</si>
  <si>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</si>
  <si>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</si>
  <si>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</si>
  <si>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</si>
  <si>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</si>
  <si>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</si>
  <si>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</si>
  <si>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</si>
  <si>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</si>
  <si>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</si>
  <si>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</si>
  <si>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</si>
  <si>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</si>
  <si>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</si>
  <si>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</si>
  <si>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</si>
  <si>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</si>
  <si>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</si>
  <si>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</si>
  <si>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</si>
  <si>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</si>
  <si>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</si>
  <si>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</si>
  <si>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</si>
  <si>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</si>
  <si>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</si>
  <si>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</si>
  <si>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</si>
  <si>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</si>
  <si>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</si>
  <si>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</si>
  <si>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</si>
  <si>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</si>
  <si>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</si>
  <si>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</si>
  <si>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</si>
  <si>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</si>
  <si>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</si>
  <si>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</si>
  <si>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</si>
  <si>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</si>
  <si>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</si>
  <si>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</si>
  <si>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</si>
  <si>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</si>
  <si>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</si>
  <si>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</si>
  <si>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</si>
  <si>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</si>
  <si>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</si>
  <si>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</si>
  <si>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</si>
  <si>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</si>
  <si>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</si>
  <si>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</si>
  <si>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</si>
  <si>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</si>
  <si>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</si>
  <si>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</si>
  <si>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</si>
  <si>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</si>
  <si>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</si>
  <si>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</si>
  <si>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</si>
  <si>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</si>
  <si>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</si>
  <si>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</si>
  <si>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</si>
  <si>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</si>
  <si>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</si>
  <si>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</si>
  <si>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</si>
  <si>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</si>
  <si>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</si>
  <si>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</si>
  <si>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</si>
  <si>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</si>
  <si>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</si>
  <si>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</si>
  <si>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</si>
  <si>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</si>
  <si>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</si>
  <si>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</si>
  <si>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</si>
  <si>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</si>
  <si>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</si>
  <si>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</si>
  <si>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</si>
  <si>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</si>
  <si>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</si>
  <si>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</si>
  <si>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</si>
  <si>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</si>
  <si>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</si>
  <si>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</si>
  <si>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</si>
  <si>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</si>
  <si>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</si>
  <si>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</si>
  <si>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</si>
  <si>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</si>
  <si>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</si>
  <si>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</si>
  <si>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</si>
  <si>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</si>
  <si>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</si>
  <si>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</si>
  <si>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</si>
  <si>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</si>
  <si>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</si>
  <si>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</si>
  <si>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</si>
  <si>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</si>
  <si>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</si>
  <si>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</si>
  <si>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</si>
  <si>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</si>
  <si>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</si>
  <si>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</si>
  <si>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</si>
  <si>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</si>
  <si>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</si>
  <si>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</si>
  <si>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</si>
  <si>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</si>
  <si>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</si>
  <si>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</si>
  <si>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</si>
  <si>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</si>
  <si>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</si>
  <si>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</si>
  <si>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</si>
  <si>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</si>
  <si>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</si>
  <si>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</si>
  <si>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</si>
  <si>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</si>
  <si>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</si>
  <si>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</si>
  <si>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</si>
  <si>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</si>
  <si>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</si>
  <si>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</si>
  <si>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</si>
  <si>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</si>
  <si>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</si>
  <si>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</si>
  <si>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</si>
  <si>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</si>
  <si>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</si>
  <si>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</si>
  <si>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</si>
  <si>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</si>
  <si>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</si>
  <si>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</si>
  <si>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</si>
  <si>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</si>
  <si>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</si>
  <si>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</si>
  <si>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</si>
  <si>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</si>
  <si>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</si>
  <si>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</si>
  <si>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</si>
  <si>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</si>
  <si>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</si>
  <si>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</si>
  <si>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</si>
  <si>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</si>
  <si>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</si>
  <si>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</si>
  <si>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</si>
  <si>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</si>
  <si>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</si>
  <si>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</si>
  <si>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</si>
  <si>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</si>
  <si>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</si>
  <si>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</si>
  <si>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</si>
  <si>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</si>
  <si>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</si>
  <si>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</si>
  <si>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</si>
  <si>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</si>
  <si>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</si>
  <si>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</si>
  <si>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</si>
  <si>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</si>
  <si>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</si>
  <si>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</si>
  <si>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</si>
  <si>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</si>
  <si>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</si>
  <si>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</si>
  <si>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</si>
  <si>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</si>
  <si>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</si>
  <si>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</si>
  <si>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</si>
  <si>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</si>
  <si>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</si>
  <si>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</si>
  <si>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</si>
  <si>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</si>
  <si>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</si>
  <si>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</si>
  <si>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</si>
  <si>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</si>
  <si>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</si>
  <si>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</si>
  <si>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</si>
  <si>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</si>
  <si>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</si>
  <si>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</si>
  <si>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</si>
  <si>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</si>
  <si>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</si>
  <si>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</si>
  <si>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</si>
  <si>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</si>
  <si>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</si>
  <si>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</si>
  <si>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</si>
  <si>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</si>
  <si>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</si>
  <si>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</si>
  <si>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</si>
  <si>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</si>
  <si>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</si>
  <si>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</si>
  <si>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</si>
  <si>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</si>
  <si>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</si>
  <si>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</si>
  <si>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</si>
  <si>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</si>
  <si>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</si>
  <si>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</si>
  <si>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</si>
  <si>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</si>
  <si>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</si>
  <si>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</si>
  <si>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</si>
  <si>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</si>
  <si>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</si>
  <si>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</si>
  <si>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</si>
  <si>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</si>
  <si>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</si>
  <si>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</si>
  <si>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</si>
  <si>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</si>
  <si>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</si>
  <si>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</si>
  <si>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</si>
  <si>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</si>
  <si>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</si>
  <si>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</si>
  <si>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</si>
  <si>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</si>
  <si>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</si>
  <si>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</si>
  <si>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</si>
  <si>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</si>
  <si>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</si>
  <si>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</si>
  <si>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</si>
  <si>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</si>
  <si>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</si>
  <si>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</si>
  <si>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</si>
  <si>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</si>
  <si>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</si>
  <si>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</si>
  <si>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</si>
  <si>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</si>
  <si>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</si>
  <si>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</si>
  <si>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</si>
  <si>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</si>
  <si>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</si>
  <si>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</si>
  <si>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</si>
  <si>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</si>
  <si>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</si>
  <si>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</si>
  <si>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</si>
  <si>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</si>
  <si>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</si>
  <si>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</si>
  <si>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</si>
  <si>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</si>
  <si>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</si>
  <si>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</si>
  <si>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</si>
  <si>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</si>
  <si>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</si>
  <si>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</si>
  <si>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</si>
  <si>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</si>
  <si>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</si>
  <si>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</si>
  <si>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</si>
  <si>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</si>
  <si>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</si>
  <si>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</si>
  <si>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</si>
  <si>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</si>
  <si>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</si>
  <si>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</si>
  <si>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</si>
  <si>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</si>
  <si>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</si>
  <si>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</si>
  <si>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</si>
  <si>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</si>
  <si>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</si>
  <si>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</si>
  <si>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</si>
  <si>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</si>
  <si>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</si>
  <si>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</si>
  <si>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</si>
  <si>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</si>
  <si>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</si>
  <si>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</si>
  <si>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</si>
  <si>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</si>
  <si>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</si>
  <si>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</si>
  <si>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</si>
  <si>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</si>
  <si>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</si>
  <si>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</si>
  <si>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</si>
  <si>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</si>
  <si>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</si>
  <si>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</si>
  <si>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</si>
  <si>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</si>
  <si>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</si>
  <si>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</si>
  <si>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</si>
  <si>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</si>
  <si>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</si>
  <si>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</si>
  <si>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</si>
  <si>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</si>
  <si>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</si>
  <si>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</si>
  <si>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</si>
  <si>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</si>
  <si>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</si>
  <si>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</si>
  <si>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</si>
  <si>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</si>
  <si>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</si>
  <si>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</si>
  <si>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</si>
  <si>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</si>
  <si>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</si>
  <si>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</si>
  <si>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</si>
  <si>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</si>
  <si>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</si>
  <si>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</si>
  <si>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</si>
  <si>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</si>
  <si>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</si>
  <si>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</si>
  <si>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</si>
  <si>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</si>
  <si>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</si>
  <si>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</si>
  <si>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</si>
  <si>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</si>
  <si>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</si>
  <si>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</si>
  <si>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</si>
  <si>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</si>
  <si>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</si>
  <si>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</si>
  <si>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</si>
  <si>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</si>
  <si>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</si>
  <si>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</si>
  <si>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</si>
  <si>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</si>
  <si>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</si>
  <si>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</si>
  <si>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</si>
  <si>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</si>
  <si>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</si>
  <si>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</si>
  <si>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</si>
  <si>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</si>
  <si>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</si>
  <si>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</si>
  <si>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</si>
  <si>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</si>
  <si>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</si>
  <si>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</si>
  <si>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</si>
  <si>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</si>
  <si>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</si>
  <si>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</si>
  <si>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</si>
  <si>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</si>
  <si>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</si>
  <si>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</si>
  <si>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</si>
  <si>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</si>
  <si>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</si>
  <si>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</si>
  <si>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</si>
  <si>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</si>
  <si>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</si>
  <si>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</si>
  <si>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</si>
  <si>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</si>
  <si>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</si>
  <si>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</si>
  <si>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</si>
  <si>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</si>
  <si>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</si>
  <si>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</si>
  <si>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</si>
  <si>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</si>
  <si>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</si>
  <si>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</si>
  <si>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</si>
  <si>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</si>
  <si>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</si>
  <si>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</si>
  <si>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</si>
  <si>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</si>
  <si>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</si>
  <si>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</si>
  <si>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</si>
  <si>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</si>
  <si>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</si>
  <si>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</si>
  <si>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</si>
  <si>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</si>
  <si>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</si>
  <si>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</si>
  <si>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</si>
  <si>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</si>
  <si>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</si>
  <si>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</si>
  <si>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</si>
  <si>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</si>
  <si>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</si>
  <si>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</si>
  <si>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</si>
  <si>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</si>
  <si>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</si>
  <si>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</si>
  <si>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</si>
  <si>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</si>
  <si>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</si>
  <si>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</si>
  <si>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</si>
  <si>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</si>
  <si>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</si>
  <si>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</si>
  <si>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</si>
  <si>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</si>
  <si>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</si>
  <si>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</si>
  <si>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</si>
  <si>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</si>
  <si>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</si>
  <si>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</si>
  <si>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</si>
  <si>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</si>
  <si>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</si>
  <si>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</si>
  <si>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</si>
  <si>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</si>
  <si>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</si>
  <si>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</si>
  <si>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</si>
  <si>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</si>
  <si>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</si>
  <si>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</si>
  <si>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</si>
  <si>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</si>
  <si>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</si>
  <si>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</si>
  <si>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</si>
  <si>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</si>
  <si>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</si>
  <si>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</si>
  <si>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</si>
  <si>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</si>
  <si>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</si>
  <si>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</si>
  <si>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</si>
  <si>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</si>
  <si>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</si>
  <si>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</si>
  <si>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</si>
  <si>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</si>
  <si>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</si>
  <si>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</si>
  <si>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</si>
  <si>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</si>
  <si>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</si>
  <si>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</si>
  <si>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</si>
  <si>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</si>
  <si>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</si>
  <si>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</si>
  <si>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</si>
  <si>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</si>
  <si>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</si>
  <si>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</si>
  <si>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</si>
  <si>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</si>
  <si>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</si>
  <si>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</si>
  <si>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</si>
  <si>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</si>
  <si>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</si>
  <si>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</si>
  <si>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</si>
  <si>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</si>
  <si>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</si>
  <si>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</si>
  <si>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</si>
  <si>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</si>
  <si>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</si>
  <si>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</si>
  <si>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</si>
  <si>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</si>
  <si>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</si>
  <si>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</si>
  <si>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</si>
  <si>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</si>
  <si>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</si>
  <si>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</si>
  <si>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</si>
  <si>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</si>
  <si>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</si>
  <si>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</si>
  <si>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</si>
  <si>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</si>
  <si>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</si>
  <si>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</si>
  <si>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</si>
  <si>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</si>
  <si>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</si>
  <si>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</si>
  <si>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</si>
  <si>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</si>
  <si>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</si>
  <si>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</si>
  <si>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</si>
  <si>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</si>
  <si>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</si>
  <si>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</si>
  <si>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</si>
  <si>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</si>
  <si>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</si>
  <si>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</si>
  <si>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</si>
  <si>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</si>
  <si>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</si>
  <si>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</si>
  <si>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</si>
  <si>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</si>
  <si>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</si>
  <si>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</si>
  <si>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</si>
  <si>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</si>
  <si>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</si>
  <si>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</si>
  <si>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</si>
  <si>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</si>
  <si>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</si>
  <si>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</si>
  <si>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</si>
  <si>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</si>
  <si>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</si>
  <si>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</si>
  <si>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</si>
  <si>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</si>
  <si>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</si>
  <si>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</si>
  <si>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</si>
  <si>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</si>
  <si>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</si>
  <si>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</si>
  <si>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</si>
  <si>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</si>
  <si>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</si>
  <si>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</si>
  <si>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</si>
  <si>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</si>
  <si>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</si>
  <si>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</si>
  <si>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</si>
  <si>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</si>
  <si>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</si>
  <si>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</si>
  <si>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</si>
  <si>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</si>
  <si>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</si>
  <si>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</si>
  <si>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</si>
  <si>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</si>
  <si>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</si>
  <si>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</si>
  <si>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</si>
  <si>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</si>
  <si>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</si>
  <si>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</si>
  <si>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</si>
  <si>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</si>
  <si>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</si>
  <si>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</si>
  <si>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</si>
  <si>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</si>
  <si>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</si>
  <si>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</si>
  <si>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</si>
  <si>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</si>
  <si>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</si>
  <si>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</si>
  <si>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</si>
  <si>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</si>
  <si>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</si>
  <si>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</si>
  <si>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</si>
  <si>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</si>
  <si>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</si>
  <si>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</si>
  <si>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</si>
  <si>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</si>
  <si>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</si>
  <si>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</si>
  <si>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</si>
  <si>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</si>
  <si>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</si>
  <si>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</si>
  <si>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</si>
  <si>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</si>
  <si>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</si>
  <si>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</si>
  <si>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</si>
  <si>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</si>
  <si>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</si>
  <si>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</si>
  <si>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</si>
  <si>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</si>
  <si>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</si>
  <si>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</si>
  <si>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</si>
  <si>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</si>
  <si>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</si>
  <si>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</si>
  <si>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</si>
  <si>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</si>
  <si>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</si>
  <si>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</si>
  <si>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</si>
  <si>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</si>
  <si>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</si>
  <si>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</si>
  <si>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</si>
  <si>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</si>
  <si>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</si>
  <si>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</si>
  <si>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</si>
  <si>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</si>
  <si>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</si>
  <si>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</si>
  <si>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</si>
  <si>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</si>
  <si>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</si>
  <si>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</si>
  <si>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</si>
  <si>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</si>
  <si>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</si>
  <si>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</si>
  <si>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</si>
  <si>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</si>
  <si>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</si>
  <si>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</si>
  <si>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</si>
  <si>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</si>
  <si>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</si>
  <si>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</si>
  <si>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</si>
  <si>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</si>
  <si>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</si>
  <si>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</si>
  <si>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</si>
  <si>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</si>
  <si>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</si>
  <si>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</si>
  <si>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</si>
  <si>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</si>
  <si>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</si>
  <si>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</si>
  <si>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</si>
  <si>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</si>
  <si>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</si>
  <si>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</si>
  <si>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</si>
  <si>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</si>
  <si>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</si>
  <si>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</si>
  <si>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</si>
  <si>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</si>
  <si>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</si>
  <si>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</si>
  <si>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</si>
  <si>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</si>
  <si>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</si>
  <si>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</si>
  <si>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</si>
  <si>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</si>
  <si>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</si>
  <si>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</si>
  <si>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</si>
  <si>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</si>
  <si>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</si>
  <si>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</si>
  <si>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</si>
  <si>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</si>
  <si>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</si>
  <si>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</si>
  <si>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</si>
  <si>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</si>
  <si>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</si>
  <si>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</si>
  <si>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</si>
  <si>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</si>
  <si>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</si>
  <si>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</si>
  <si>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</si>
  <si>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</si>
  <si>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</si>
  <si>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</si>
  <si>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</si>
  <si>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</si>
  <si>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</si>
  <si>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</si>
  <si>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</si>
  <si>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</si>
  <si>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</si>
  <si>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</si>
  <si>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</si>
  <si>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</si>
  <si>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</si>
  <si>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</si>
  <si>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</si>
  <si>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</si>
  <si>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</si>
  <si>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</si>
  <si>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</si>
  <si>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</si>
  <si>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</si>
  <si>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</si>
  <si>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</si>
  <si>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</si>
  <si>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</si>
  <si>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</si>
  <si>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</si>
  <si>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</si>
  <si>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</si>
  <si>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</si>
  <si>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</si>
  <si>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</si>
  <si>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</si>
  <si>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</si>
  <si>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</si>
  <si>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</si>
  <si>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</si>
  <si>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</si>
  <si>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</si>
  <si>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</si>
  <si>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</si>
  <si>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</si>
  <si>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</si>
  <si>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</si>
  <si>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</si>
  <si>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</si>
  <si>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</si>
  <si>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</si>
  <si>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</si>
  <si>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</si>
  <si>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</si>
  <si>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</si>
  <si>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</si>
  <si>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</si>
  <si>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</si>
  <si>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</si>
  <si>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</si>
  <si>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</si>
  <si>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</si>
  <si>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</si>
  <si>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</si>
  <si>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</si>
  <si>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</si>
  <si>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</si>
  <si>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</si>
  <si>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</si>
  <si>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</si>
  <si>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</si>
  <si>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</si>
  <si>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</si>
  <si>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</si>
  <si>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</si>
  <si>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</si>
  <si>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</si>
  <si>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</si>
  <si>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</si>
  <si>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</si>
  <si>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</si>
  <si>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</si>
  <si>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</si>
  <si>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</si>
  <si>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</si>
  <si>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</si>
  <si>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</si>
  <si>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</si>
  <si>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</si>
  <si>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</si>
  <si>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</si>
  <si>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</si>
  <si>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</si>
  <si>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</si>
  <si>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</si>
  <si>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</si>
  <si>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</si>
  <si>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</si>
  <si>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</si>
  <si>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</si>
  <si>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</si>
  <si>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</si>
  <si>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</si>
  <si>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</si>
  <si>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</si>
  <si>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</si>
  <si>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</si>
  <si>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</si>
  <si>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</si>
  <si>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</si>
  <si>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</si>
  <si>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</si>
  <si>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</si>
  <si>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</si>
  <si>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</si>
  <si>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</si>
  <si>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</si>
  <si>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</si>
  <si>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</si>
  <si>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</si>
  <si>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</si>
  <si>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</si>
  <si>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</si>
  <si>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</si>
  <si>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</si>
  <si>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</si>
  <si>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</si>
  <si>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</si>
  <si>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</si>
  <si>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</si>
  <si>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</si>
  <si>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</si>
  <si>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</si>
  <si>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</si>
  <si>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</si>
  <si>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</si>
  <si>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</si>
  <si>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</si>
  <si>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</si>
  <si>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</si>
  <si>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</si>
  <si>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</si>
  <si>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</si>
  <si>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</si>
  <si>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</si>
  <si>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</si>
  <si>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</si>
  <si>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</si>
  <si>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</si>
  <si>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</si>
  <si>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</si>
  <si>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</si>
  <si>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</si>
  <si>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</si>
  <si>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</si>
  <si>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</si>
  <si>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</si>
  <si>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</si>
  <si>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</si>
  <si>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</si>
  <si>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</si>
  <si>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</si>
  <si>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</si>
  <si>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</si>
  <si>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</si>
  <si>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</si>
  <si>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</si>
  <si>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</si>
  <si>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</si>
  <si>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</si>
  <si>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</si>
  <si>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</si>
  <si>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</si>
  <si>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</si>
  <si>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</si>
  <si>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</si>
  <si>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</si>
  <si>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</si>
  <si>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</si>
  <si>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</si>
  <si>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</si>
  <si>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</si>
  <si>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</si>
  <si>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</si>
  <si>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</si>
  <si>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</si>
  <si>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</si>
  <si>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</si>
  <si>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</si>
  <si>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</si>
  <si>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</si>
  <si>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</si>
  <si>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</si>
  <si>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</si>
  <si>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</si>
  <si>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</si>
  <si>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</si>
  <si>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</si>
  <si>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</si>
  <si>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</si>
  <si>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</si>
  <si>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</si>
  <si>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</si>
  <si>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</si>
  <si>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</si>
  <si>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</si>
  <si>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</si>
  <si>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</si>
  <si>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</si>
  <si>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</si>
  <si>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</si>
  <si>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</si>
  <si>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</si>
  <si>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</si>
  <si>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</si>
  <si>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</si>
  <si>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</si>
  <si>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</si>
  <si>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</si>
  <si>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</si>
  <si>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</si>
  <si>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</si>
  <si>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</si>
  <si>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</si>
  <si>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</si>
  <si>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</si>
  <si>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</si>
  <si>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</si>
  <si>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</si>
  <si>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</si>
  <si>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</si>
  <si>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</si>
  <si>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</si>
  <si>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</si>
  <si>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</si>
  <si>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</si>
  <si>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</si>
  <si>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</si>
  <si>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</si>
  <si>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</si>
  <si>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</si>
  <si>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</si>
  <si>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</si>
  <si>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</si>
  <si>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</si>
  <si>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</si>
  <si>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</si>
  <si>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</si>
  <si>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</si>
  <si>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</si>
  <si>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</si>
  <si>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</si>
  <si>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</si>
  <si>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</si>
  <si>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</si>
  <si>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</si>
  <si>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</si>
  <si>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</si>
  <si>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</si>
  <si>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</si>
  <si>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</si>
  <si>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</si>
  <si>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</si>
  <si>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</si>
  <si>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</si>
  <si>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</si>
  <si>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</si>
  <si>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</si>
  <si>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</si>
  <si>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</si>
  <si>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</si>
  <si>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</si>
  <si>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</si>
  <si>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</si>
  <si>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</si>
  <si>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</si>
  <si>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</si>
  <si>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</si>
  <si>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</si>
  <si>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</si>
  <si>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</si>
  <si>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</si>
  <si>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</si>
  <si>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</si>
  <si>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</si>
  <si>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</si>
  <si>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</si>
  <si>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</si>
  <si>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</si>
  <si>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</si>
  <si>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</si>
  <si>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</si>
  <si>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</si>
  <si>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</si>
  <si>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</si>
  <si>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</si>
  <si>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</si>
  <si>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</si>
  <si>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</si>
  <si>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</si>
  <si>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</si>
  <si>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</si>
  <si>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</si>
  <si>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</si>
  <si>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</si>
  <si>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</si>
  <si>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</si>
  <si>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</si>
  <si>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</si>
  <si>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</si>
  <si>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</si>
  <si>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</si>
  <si>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</si>
  <si>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</si>
  <si>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</si>
  <si>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</si>
  <si>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</si>
  <si>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</si>
  <si>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</si>
  <si>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</si>
  <si>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</si>
  <si>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</si>
  <si>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</si>
  <si>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</si>
  <si>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</si>
  <si>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</si>
  <si>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</si>
  <si>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</si>
  <si>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</si>
  <si>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</si>
  <si>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</si>
  <si>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</si>
  <si>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</si>
  <si>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</si>
  <si>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</si>
  <si>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</si>
  <si>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</si>
  <si>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</si>
  <si>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</si>
  <si>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</si>
  <si>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</si>
  <si>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</si>
  <si>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</si>
  <si>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</si>
  <si>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</si>
  <si>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</si>
  <si>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</si>
  <si>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</si>
  <si>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</si>
  <si>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</si>
  <si>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</si>
  <si>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</si>
  <si>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</si>
  <si>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</si>
  <si>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</si>
  <si>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</si>
  <si>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</si>
  <si>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</si>
  <si>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</si>
  <si>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</si>
  <si>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</si>
  <si>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</si>
  <si>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</si>
  <si>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</si>
  <si>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</si>
  <si>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</si>
  <si>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</si>
  <si>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</si>
  <si>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</si>
  <si>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</si>
  <si>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</si>
  <si>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</si>
  <si>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</si>
  <si>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</si>
  <si>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</si>
  <si>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</si>
  <si>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</si>
  <si>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</si>
  <si>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</si>
  <si>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</si>
  <si>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</si>
  <si>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</si>
  <si>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</si>
  <si>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</si>
  <si>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</si>
  <si>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</si>
  <si>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</si>
  <si>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</si>
  <si>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</si>
  <si>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</si>
  <si>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</si>
  <si>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</si>
  <si>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</si>
  <si>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</si>
  <si>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</si>
  <si>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</si>
  <si>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</si>
  <si>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</si>
  <si>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</si>
  <si>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</si>
  <si>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</si>
  <si>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</si>
  <si>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</si>
  <si>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</si>
  <si>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</si>
  <si>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</si>
  <si>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</si>
  <si>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</si>
  <si>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</si>
  <si>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</si>
  <si>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</si>
  <si>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</si>
  <si>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</si>
  <si>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</si>
  <si>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</si>
  <si>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</si>
  <si>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</si>
  <si>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</si>
  <si>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</si>
  <si>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</si>
  <si>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</si>
  <si>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</si>
  <si>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</si>
  <si>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</si>
  <si>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</si>
  <si>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</si>
  <si>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</si>
  <si>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</si>
  <si>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</si>
  <si>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</si>
  <si>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</si>
  <si>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</si>
  <si>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</si>
  <si>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</si>
  <si>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</si>
  <si>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</si>
  <si>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</si>
  <si>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</si>
  <si>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</si>
  <si>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</si>
  <si>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</si>
  <si>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</si>
  <si>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</si>
  <si>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</si>
  <si>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</si>
  <si>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</si>
  <si>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</si>
  <si>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</si>
  <si>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</si>
  <si>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</si>
  <si>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</si>
  <si>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</si>
  <si>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</si>
  <si>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</si>
  <si>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</si>
  <si>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</si>
  <si>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</si>
  <si>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</si>
  <si>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</si>
  <si>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</si>
  <si>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</si>
  <si>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</si>
  <si>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</si>
  <si>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</si>
  <si>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</si>
  <si>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</si>
  <si>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</si>
  <si>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</si>
  <si>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</si>
  <si>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</si>
  <si>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</si>
  <si>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</si>
  <si>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</si>
  <si>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</si>
  <si>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</si>
  <si>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OUVEZE A SORGUES 1</t>
  </si>
  <si>
    <t>OUVEZE</t>
  </si>
  <si>
    <t>06123500</t>
  </si>
  <si>
    <t>18690155900069</t>
  </si>
  <si>
    <t>AGENCE DE L'EAU RHONE MEDITERRANEE CORSE</t>
  </si>
  <si>
    <t>34255833500077</t>
  </si>
  <si>
    <t>AQUASCOP BIOLOGIE site de Monptellier</t>
  </si>
  <si>
    <t>VINCENT BOUCHAREYCHAS, ROMAIN VOLKMANN</t>
  </si>
  <si>
    <t>IBMR standard</t>
  </si>
  <si>
    <t>DROITE</t>
  </si>
  <si>
    <t>ETIAGE NORMAL</t>
  </si>
  <si>
    <t>FAIBLEMENT NUAGEUX</t>
  </si>
  <si>
    <t>FAIBLE</t>
  </si>
  <si>
    <t>PARTIELLEMENT</t>
  </si>
  <si>
    <t>Nombreux déchets en RD, odeur de step</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</si>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</sst>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850020</v>
      </c>
      <c r="G10" s="97"/>
      <c r="H10" s="98"/>
    </row>
    <row r="11" spans="1:8" ht="15">
      <c r="A11" s="10" t="s">
        <v>2277</v>
      </c>
      <c r="B11" s="47">
        <v>43705</v>
      </c>
      <c r="D11" s="10" t="s">
        <v>2280</v>
      </c>
      <c r="E11" s="52">
        <v>6325604</v>
      </c>
      <c r="G11" s="97"/>
      <c r="H11" s="98"/>
    </row>
    <row r="12" spans="1:8" ht="15">
      <c r="A12" s="10" t="s">
        <v>2283</v>
      </c>
      <c r="B12" s="52"/>
      <c r="D12" s="10" t="s">
        <v>2281</v>
      </c>
      <c r="E12" s="52">
        <v>849979</v>
      </c>
      <c r="G12" s="99"/>
      <c r="H12" s="100"/>
    </row>
    <row r="13" spans="1:5" ht="17.25" customHeight="1" thickBot="1">
      <c r="A13" s="2"/>
      <c r="B13" s="55"/>
      <c r="D13" s="10" t="s">
        <v>2282</v>
      </c>
      <c r="E13" s="52">
        <v>6325510</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850020</v>
      </c>
    </row>
    <row r="18" spans="1:3" ht="15">
      <c r="A18" s="111"/>
      <c r="B18" s="49" t="s">
        <v>2267</v>
      </c>
      <c r="C18" s="61">
        <f>E11</f>
        <v>6325604</v>
      </c>
    </row>
    <row r="19" spans="1:2" ht="15">
      <c r="A19" s="3" t="s">
        <v>2063</v>
      </c>
      <c r="B19" s="29">
        <v>20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31.4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31.4</v>
      </c>
      <c r="C37" s="6"/>
      <c r="D37" s="8" t="s">
        <v>2110</v>
      </c>
      <c r="E37" s="30"/>
    </row>
    <row r="38" spans="1:5" s="7" customFormat="1" ht="15" customHeight="1">
      <c r="A38" s="5" t="s">
        <v>2115</v>
      </c>
      <c r="B38" s="30">
        <v>12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v>2</v>
      </c>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2332</v>
      </c>
      <c r="B97" s="20" t="str">
        <f>IF(A97="NEWCOD",IF(ISBLANK(G97),"renseigner le champ 'Nouveau taxon'",G97),VLOOKUP(A97,'Ref Taxo'!A:B,2,FALSE))</f>
        <v>Alternanthera philoxeroides</v>
      </c>
      <c r="C97" s="21">
        <f>IF(A97="NEWCOD",IF(ISBLANK(H97),"NoCod",H97),VLOOKUP(A97,'Ref Taxo'!A:D,4,FALSE))</f>
        <v>38964</v>
      </c>
      <c r="D97" s="34">
        <v>0.02</v>
      </c>
      <c r="E97" s="35"/>
      <c r="F97" s="35" t="s">
        <v>2290</v>
      </c>
      <c r="G97" s="77"/>
      <c r="H97" s="78"/>
    </row>
    <row r="98" spans="1:8" ht="15">
      <c r="A98" s="33" t="s">
        <v>122</v>
      </c>
      <c r="B98" s="20" t="str">
        <f>IF(A98="NEWCOD",IF(ISBLANK(G98),"renseigner le champ 'Nouveau taxon'",G98),VLOOKUP(A98,'Ref Taxo'!A:B,2,FALSE))</f>
        <v>Bangia</v>
      </c>
      <c r="C98" s="21">
        <f>IF(A98="NEWCOD",IF(ISBLANK(H98),"NoCod",H98),VLOOKUP(A98,'Ref Taxo'!A:D,4,FALSE))</f>
        <v>1153</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0.01</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0.05</v>
      </c>
      <c r="E100" s="35"/>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0.01</v>
      </c>
      <c r="E101" s="35"/>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0.01</v>
      </c>
      <c r="E102" s="35"/>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2</v>
      </c>
      <c r="E103" s="35"/>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1</v>
      </c>
      <c r="E105" s="35"/>
      <c r="F105" s="35" t="s">
        <v>2290</v>
      </c>
      <c r="G105" s="79"/>
      <c r="H105" s="80"/>
    </row>
    <row r="106" spans="1:8" ht="15">
      <c r="A106" s="33" t="s">
        <v>1922</v>
      </c>
      <c r="B106" s="20" t="str">
        <f>IF(A106="NEWCOD",IF(ISBLANK(G106),"renseigner le champ 'Nouveau taxon'",G106),VLOOKUP(A106,'Ref Taxo'!A:B,2,FALSE))</f>
        <v>Tetraspora</v>
      </c>
      <c r="C106" s="21">
        <f>IF(A106="NEWCOD",IF(ISBLANK(H106),"NoCod",H106),VLOOKUP(A106,'Ref Taxo'!A:D,4,FALSE))</f>
        <v>1138</v>
      </c>
      <c r="D106" s="34">
        <v>0.01</v>
      </c>
      <c r="E106" s="35"/>
      <c r="F106" s="35" t="s">
        <v>2290</v>
      </c>
      <c r="G106" s="79"/>
      <c r="H106" s="80"/>
    </row>
    <row r="107" spans="1:8" ht="15">
      <c r="A107" s="33" t="s">
        <v>1931</v>
      </c>
      <c r="B107" s="20" t="str">
        <f>IF(A107="NEWCOD",IF(ISBLANK(G107),"renseigner le champ 'Nouveau taxon'",G107),VLOOKUP(A107,'Ref Taxo'!A:B,2,FALSE))</f>
        <v>Thorea</v>
      </c>
      <c r="C107" s="21">
        <f>IF(A107="NEWCOD",IF(ISBLANK(H107),"NoCod",H107),VLOOKUP(A107,'Ref Taxo'!A:D,4,FALSE))</f>
        <v>6085</v>
      </c>
      <c r="D107" s="34">
        <v>0.01</v>
      </c>
      <c r="E107" s="35"/>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0.05</v>
      </c>
      <c r="E108" s="35"/>
      <c r="F108" s="35" t="s">
        <v>2290</v>
      </c>
      <c r="G108" s="79"/>
      <c r="H108" s="80"/>
    </row>
    <row r="109" spans="1:8" ht="15">
      <c r="A109" s="33" t="s">
        <v>1341</v>
      </c>
      <c r="B109" s="20" t="str">
        <f>IF(A109="NEWCOD",IF(ISBLANK(G109),"renseigner le champ 'Nouveau taxon'",G109),VLOOKUP(A109,'Ref Taxo'!A:B,2,FALSE))</f>
        <v>Pellia</v>
      </c>
      <c r="C109" s="21">
        <f>IF(A109="NEWCOD",IF(ISBLANK(H109),"NoCod",H109),VLOOKUP(A109,'Ref Taxo'!A:D,4,FALSE))</f>
        <v>1196</v>
      </c>
      <c r="D109" s="34">
        <v>0.01</v>
      </c>
      <c r="E109" s="35"/>
      <c r="F109" s="35" t="s">
        <v>2290</v>
      </c>
      <c r="G109" s="79"/>
      <c r="H109" s="80"/>
    </row>
    <row r="110" spans="1:8" ht="15">
      <c r="A110" s="33" t="s">
        <v>431</v>
      </c>
      <c r="B110" s="20" t="str">
        <f>IF(A110="NEWCOD",IF(ISBLANK(G110),"renseigner le champ 'Nouveau taxon'",G110),VLOOKUP(A110,'Ref Taxo'!A:B,2,FALSE))</f>
        <v>Cinclidotus danubicus</v>
      </c>
      <c r="C110" s="21">
        <f>IF(A110="NEWCOD",IF(ISBLANK(H110),"NoCod",H110),VLOOKUP(A110,'Ref Taxo'!A:D,4,FALSE))</f>
        <v>1319</v>
      </c>
      <c r="D110" s="34">
        <v>2.5</v>
      </c>
      <c r="E110" s="35"/>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0.01</v>
      </c>
      <c r="E111" s="35"/>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c r="F112" s="35" t="s">
        <v>2290</v>
      </c>
      <c r="G112" s="79"/>
      <c r="H112" s="80"/>
    </row>
    <row r="113" spans="1:8" ht="15">
      <c r="A113" s="33" t="s">
        <v>166</v>
      </c>
      <c r="B113" s="20" t="str">
        <f>IF(A113="NEWCOD",IF(ISBLANK(G113),"renseigner le champ 'Nouveau taxon'",G113),VLOOKUP(A113,'Ref Taxo'!A:B,2,FALSE))</f>
        <v>Bolboschoenus maritimus</v>
      </c>
      <c r="C113" s="21">
        <f>IF(A113="NEWCOD",IF(ISBLANK(H113),"NoCod",H113),VLOOKUP(A113,'Ref Taxo'!A:D,4,FALSE))</f>
        <v>19533</v>
      </c>
      <c r="D113" s="34">
        <v>0.02</v>
      </c>
      <c r="E113" s="35"/>
      <c r="F113" s="35" t="s">
        <v>2290</v>
      </c>
      <c r="G113" s="79"/>
      <c r="H113" s="80"/>
    </row>
    <row r="114" spans="1:8" ht="15">
      <c r="A114" s="33" t="s">
        <v>922</v>
      </c>
      <c r="B114" s="20" t="str">
        <f>IF(A114="NEWCOD",IF(ISBLANK(G114),"renseigner le champ 'Nouveau taxon'",G114),VLOOKUP(A114,'Ref Taxo'!A:B,2,FALSE))</f>
        <v>Iris pseudacorus</v>
      </c>
      <c r="C114" s="21">
        <f>IF(A114="NEWCOD",IF(ISBLANK(H114),"NoCod",H114),VLOOKUP(A114,'Ref Taxo'!A:D,4,FALSE))</f>
        <v>1601</v>
      </c>
      <c r="D114" s="34">
        <v>0.05</v>
      </c>
      <c r="E114" s="35"/>
      <c r="F114" s="35" t="s">
        <v>2290</v>
      </c>
      <c r="G114" s="79"/>
      <c r="H114" s="80"/>
    </row>
    <row r="115" spans="1:8" ht="15">
      <c r="A115" s="33" t="s">
        <v>1075</v>
      </c>
      <c r="B115" s="20" t="str">
        <f>IF(A115="NEWCOD",IF(ISBLANK(G115),"renseigner le champ 'Nouveau taxon'",G115),VLOOKUP(A115,'Ref Taxo'!A:B,2,FALSE))</f>
        <v>Ludwigia peploides</v>
      </c>
      <c r="C115" s="21">
        <f>IF(A115="NEWCOD",IF(ISBLANK(H115),"NoCod",H115),VLOOKUP(A115,'Ref Taxo'!A:D,4,FALSE))</f>
        <v>1856</v>
      </c>
      <c r="D115" s="34">
        <v>0.05</v>
      </c>
      <c r="E115" s="35"/>
      <c r="F115" s="35" t="s">
        <v>2290</v>
      </c>
      <c r="G115" s="79"/>
      <c r="H115" s="80"/>
    </row>
    <row r="116" spans="1:8" ht="15">
      <c r="A116" s="33" t="s">
        <v>1087</v>
      </c>
      <c r="B116" s="20" t="str">
        <f>IF(A116="NEWCOD",IF(ISBLANK(G116),"renseigner le champ 'Nouveau taxon'",G116),VLOOKUP(A116,'Ref Taxo'!A:B,2,FALSE))</f>
        <v>Lycopus europaeus</v>
      </c>
      <c r="C116" s="21">
        <f>IF(A116="NEWCOD",IF(ISBLANK(H116),"NoCod",H116),VLOOKUP(A116,'Ref Taxo'!A:D,4,FALSE))</f>
        <v>1789</v>
      </c>
      <c r="D116" s="34">
        <v>0.01</v>
      </c>
      <c r="E116" s="35"/>
      <c r="F116" s="35" t="s">
        <v>2290</v>
      </c>
      <c r="G116" s="79"/>
      <c r="H116" s="80"/>
    </row>
    <row r="117" spans="1:8" ht="15">
      <c r="A117" s="33" t="s">
        <v>1234</v>
      </c>
      <c r="B117" s="20" t="str">
        <f>IF(A117="NEWCOD",IF(ISBLANK(G117),"renseigner le champ 'Nouveau taxon'",G117),VLOOKUP(A117,'Ref Taxo'!A:B,2,FALSE))</f>
        <v>Nasturtium officinale</v>
      </c>
      <c r="C117" s="21">
        <f>IF(A117="NEWCOD",IF(ISBLANK(H117),"NoCod",H117),VLOOKUP(A117,'Ref Taxo'!A:D,4,FALSE))</f>
        <v>1763</v>
      </c>
      <c r="D117" s="34">
        <v>0.01</v>
      </c>
      <c r="E117" s="35"/>
      <c r="F117" s="35" t="s">
        <v>2290</v>
      </c>
      <c r="G117" s="79"/>
      <c r="H117" s="80"/>
    </row>
    <row r="118" spans="1:8" ht="15">
      <c r="A118" s="33" t="s">
        <v>1366</v>
      </c>
      <c r="B118" s="20" t="str">
        <f>IF(A118="NEWCOD",IF(ISBLANK(G118),"renseigner le champ 'Nouveau taxon'",G118),VLOOKUP(A118,'Ref Taxo'!A:B,2,FALSE))</f>
        <v>Phalaris arundinacea</v>
      </c>
      <c r="C118" s="21">
        <f>IF(A118="NEWCOD",IF(ISBLANK(H118),"NoCod",H118),VLOOKUP(A118,'Ref Taxo'!A:D,4,FALSE))</f>
        <v>1577</v>
      </c>
      <c r="D118" s="34">
        <v>0.03</v>
      </c>
      <c r="E118" s="35"/>
      <c r="F118" s="35" t="s">
        <v>2290</v>
      </c>
      <c r="G118" s="79"/>
      <c r="H118" s="80"/>
    </row>
    <row r="119" spans="1:8" ht="15">
      <c r="A119" s="33" t="s">
        <v>97</v>
      </c>
      <c r="B119" s="20" t="str">
        <f>IF(A119="NEWCOD",IF(ISBLANK(G119),"renseigner le champ 'Nouveau taxon'",G119),VLOOKUP(A119,'Ref Taxo'!A:B,2,FALSE))</f>
        <v>Arundo donax</v>
      </c>
      <c r="C119" s="21">
        <f>IF(A119="NEWCOD",IF(ISBLANK(H119),"NoCod",H119),VLOOKUP(A119,'Ref Taxo'!A:D,4,FALSE))</f>
        <v>1551</v>
      </c>
      <c r="D119" s="34">
        <v>0.01</v>
      </c>
      <c r="E119" s="35"/>
      <c r="F119" s="35" t="s">
        <v>2290</v>
      </c>
      <c r="G119" s="79"/>
      <c r="H119" s="80"/>
    </row>
    <row r="120" spans="1:8" ht="15">
      <c r="A120" s="33" t="s">
        <v>150</v>
      </c>
      <c r="B120" s="20" t="str">
        <f>IF(A120="NEWCOD",IF(ISBLANK(G120),"renseigner le champ 'Nouveau taxon'",G120),VLOOKUP(A120,'Ref Taxo'!A:B,2,FALSE))</f>
        <v>Bidens frondosa</v>
      </c>
      <c r="C120" s="21">
        <f>IF(A120="NEWCOD",IF(ISBLANK(H120),"NoCod",H120),VLOOKUP(A120,'Ref Taxo'!A:D,4,FALSE))</f>
        <v>1727</v>
      </c>
      <c r="D120" s="34">
        <v>0.01</v>
      </c>
      <c r="E120" s="35"/>
      <c r="F120" s="35" t="s">
        <v>2290</v>
      </c>
      <c r="G120" s="79"/>
      <c r="H120" s="80"/>
    </row>
    <row r="121" spans="1:8" ht="15">
      <c r="A121" s="33" t="s">
        <v>1098</v>
      </c>
      <c r="B121" s="20" t="str">
        <f>IF(A121="NEWCOD",IF(ISBLANK(G121),"renseigner le champ 'Nouveau taxon'",G121),VLOOKUP(A121,'Ref Taxo'!A:B,2,FALSE))</f>
        <v>Lysimachia vulgaris</v>
      </c>
      <c r="C121" s="21">
        <f>IF(A121="NEWCOD",IF(ISBLANK(H121),"NoCod",H121),VLOOKUP(A121,'Ref Taxo'!A:D,4,FALSE))</f>
        <v>1887</v>
      </c>
      <c r="D121" s="34">
        <v>0.01</v>
      </c>
      <c r="E121" s="35"/>
      <c r="F121" s="35" t="s">
        <v>2290</v>
      </c>
      <c r="G121" s="79"/>
      <c r="H121" s="80"/>
    </row>
    <row r="122" spans="1:8" ht="15">
      <c r="A122" s="33" t="s">
        <v>1104</v>
      </c>
      <c r="B122" s="20" t="str">
        <f>IF(A122="NEWCOD",IF(ISBLANK(G122),"renseigner le champ 'Nouveau taxon'",G122),VLOOKUP(A122,'Ref Taxo'!A:B,2,FALSE))</f>
        <v>Lythrum salicaria</v>
      </c>
      <c r="C122" s="21">
        <f>IF(A122="NEWCOD",IF(ISBLANK(H122),"NoCod",H122),VLOOKUP(A122,'Ref Taxo'!A:D,4,FALSE))</f>
        <v>1823</v>
      </c>
      <c r="D122" s="34">
        <v>0.01</v>
      </c>
      <c r="E122" s="35"/>
      <c r="F122" s="35" t="s">
        <v>2290</v>
      </c>
      <c r="G122" s="79"/>
      <c r="H122" s="80"/>
    </row>
    <row r="123" spans="1:8" ht="15">
      <c r="A123" s="33" t="s">
        <v>1330</v>
      </c>
      <c r="B123" s="20" t="str">
        <f>IF(A123="NEWCOD",IF(ISBLANK(G123),"renseigner le champ 'Nouveau taxon'",G123),VLOOKUP(A123,'Ref Taxo'!A:B,2,FALSE))</f>
        <v>Paspalum distichum</v>
      </c>
      <c r="C123" s="21">
        <f>IF(A123="NEWCOD",IF(ISBLANK(H123),"NoCod",H123),VLOOKUP(A123,'Ref Taxo'!A:D,4,FALSE))</f>
        <v>10237</v>
      </c>
      <c r="D123" s="34">
        <v>0.05</v>
      </c>
      <c r="E123" s="35"/>
      <c r="F123" s="35" t="s">
        <v>2290</v>
      </c>
      <c r="G123" s="79"/>
      <c r="H123" s="80"/>
    </row>
    <row r="124" spans="1:8" ht="15">
      <c r="A124" s="33" t="s">
        <v>362</v>
      </c>
      <c r="B124" s="20" t="str">
        <f>IF(A124="NEWCOD",IF(ISBLANK(G124),"renseigner le champ 'Nouveau taxon'",G124),VLOOKUP(A124,'Ref Taxo'!A:B,2,FALSE))</f>
        <v>Ceratophyllum demersum</v>
      </c>
      <c r="C124" s="21">
        <f>IF(A124="NEWCOD",IF(ISBLANK(H124),"NoCod",H124),VLOOKUP(A124,'Ref Taxo'!A:D,4,FALSE))</f>
        <v>1717</v>
      </c>
      <c r="D124" s="34">
        <v>0.01</v>
      </c>
      <c r="E124" s="35"/>
      <c r="F124" s="35" t="s">
        <v>2290</v>
      </c>
      <c r="G124" s="79"/>
      <c r="H124" s="80"/>
    </row>
    <row r="125" spans="1:8" ht="15">
      <c r="A125" s="33" t="s">
        <v>827</v>
      </c>
      <c r="B125" s="20" t="str">
        <f>IF(A125="NEWCOD",IF(ISBLANK(G125),"renseigner le champ 'Nouveau taxon'",G125),VLOOKUP(A125,'Ref Taxo'!A:B,2,FALSE))</f>
        <v xml:space="preserve">Helosciadium nodiflorum </v>
      </c>
      <c r="C125" s="21">
        <f>IF(A125="NEWCOD",IF(ISBLANK(H125),"NoCod",H125),VLOOKUP(A125,'Ref Taxo'!A:D,4,FALSE))</f>
        <v>30053</v>
      </c>
      <c r="D125" s="34">
        <v>0.01</v>
      </c>
      <c r="E125" s="35"/>
      <c r="F125" s="35" t="s">
        <v>2290</v>
      </c>
      <c r="G125" s="79"/>
      <c r="H125" s="80"/>
    </row>
    <row r="126" spans="1:8" ht="15">
      <c r="A126" s="33" t="s">
        <v>1026</v>
      </c>
      <c r="B126" s="20" t="str">
        <f>IF(A126="NEWCOD",IF(ISBLANK(G126),"renseigner le champ 'Nouveau taxon'",G126),VLOOKUP(A126,'Ref Taxo'!A:B,2,FALSE))</f>
        <v>Lemna minor</v>
      </c>
      <c r="C126" s="21">
        <f>IF(A126="NEWCOD",IF(ISBLANK(H126),"NoCod",H126),VLOOKUP(A126,'Ref Taxo'!A:D,4,FALSE))</f>
        <v>1626</v>
      </c>
      <c r="D126" s="34">
        <v>0.01</v>
      </c>
      <c r="E126" s="35"/>
      <c r="F126" s="35" t="s">
        <v>2290</v>
      </c>
      <c r="G126" s="79"/>
      <c r="H126" s="80"/>
    </row>
    <row r="127" spans="1:8" ht="15">
      <c r="A127" s="33" t="s">
        <v>1207</v>
      </c>
      <c r="B127" s="20" t="str">
        <f>IF(A127="NEWCOD",IF(ISBLANK(G127),"renseigner le champ 'Nouveau taxon'",G127),VLOOKUP(A127,'Ref Taxo'!A:B,2,FALSE))</f>
        <v>Myriophyllum spicatum</v>
      </c>
      <c r="C127" s="21">
        <f>IF(A127="NEWCOD",IF(ISBLANK(H127),"NoCod",H127),VLOOKUP(A127,'Ref Taxo'!A:D,4,FALSE))</f>
        <v>1778</v>
      </c>
      <c r="D127" s="34">
        <v>1.25</v>
      </c>
      <c r="E127" s="35"/>
      <c r="F127" s="35" t="s">
        <v>2290</v>
      </c>
      <c r="G127" s="79"/>
      <c r="H127" s="80"/>
    </row>
    <row r="128" spans="1:8" ht="15">
      <c r="A128" s="33" t="s">
        <v>1476</v>
      </c>
      <c r="B128" s="20" t="str">
        <f>IF(A128="NEWCOD",IF(ISBLANK(G128),"renseigner le champ 'Nouveau taxon'",G128),VLOOKUP(A128,'Ref Taxo'!A:B,2,FALSE))</f>
        <v>Potamogeton nodosus</v>
      </c>
      <c r="C128" s="21">
        <f>IF(A128="NEWCOD",IF(ISBLANK(H128),"NoCod",H128),VLOOKUP(A128,'Ref Taxo'!A:D,4,FALSE))</f>
        <v>1652</v>
      </c>
      <c r="D128" s="34">
        <v>0.5</v>
      </c>
      <c r="E128" s="35"/>
      <c r="F128" s="35" t="s">
        <v>2290</v>
      </c>
      <c r="G128" s="79"/>
      <c r="H128" s="80"/>
    </row>
    <row r="129" spans="1:8" ht="15">
      <c r="A129" s="33" t="s">
        <v>1491</v>
      </c>
      <c r="B129" s="20" t="str">
        <f>IF(A129="NEWCOD",IF(ISBLANK(G129),"renseigner le champ 'Nouveau taxon'",G129),VLOOKUP(A129,'Ref Taxo'!A:B,2,FALSE))</f>
        <v>Potamogeton pectinatus</v>
      </c>
      <c r="C129" s="21">
        <f>IF(A129="NEWCOD",IF(ISBLANK(H129),"NoCod",H129),VLOOKUP(A129,'Ref Taxo'!A:D,4,FALSE))</f>
        <v>1655</v>
      </c>
      <c r="D129" s="34">
        <v>6.25</v>
      </c>
      <c r="E129" s="35"/>
      <c r="F129" s="35" t="s">
        <v>2290</v>
      </c>
      <c r="G129" s="79"/>
      <c r="H129" s="80"/>
    </row>
    <row r="130" spans="1:8" ht="15">
      <c r="A130" s="33" t="s">
        <v>1595</v>
      </c>
      <c r="B130" s="20" t="str">
        <f>IF(A130="NEWCOD",IF(ISBLANK(G130),"renseigner le champ 'Nouveau taxon'",G130),VLOOKUP(A130,'Ref Taxo'!A:B,2,FALSE))</f>
        <v>Ranunculus fluitans</v>
      </c>
      <c r="C130" s="21">
        <f>IF(A130="NEWCOD",IF(ISBLANK(H130),"NoCod",H130),VLOOKUP(A130,'Ref Taxo'!A:D,4,FALSE))</f>
        <v>1903</v>
      </c>
      <c r="D130" s="34">
        <v>0.01</v>
      </c>
      <c r="E130" s="35"/>
      <c r="F130" s="35" t="s">
        <v>2290</v>
      </c>
      <c r="G130" s="79"/>
      <c r="H130" s="80"/>
    </row>
    <row r="131" spans="1:8" ht="15">
      <c r="A131" s="33" t="s">
        <v>2043</v>
      </c>
      <c r="B131" s="20" t="str">
        <f>IF(A131="NEWCOD",IF(ISBLANK(G131),"renseigner le champ 'Nouveau taxon'",G131),VLOOKUP(A131,'Ref Taxo'!A:B,2,FALSE))</f>
        <v>Zannichellia palustris</v>
      </c>
      <c r="C131" s="21">
        <f>IF(A131="NEWCOD",IF(ISBLANK(H131),"NoCod",H131),VLOOKUP(A131,'Ref Taxo'!A:D,4,FALSE))</f>
        <v>1681</v>
      </c>
      <c r="D131" s="34">
        <v>0.01</v>
      </c>
      <c r="E131" s="35"/>
      <c r="F131" s="35" t="s">
        <v>2290</v>
      </c>
      <c r="G131" s="79"/>
      <c r="H131" s="80"/>
    </row>
    <row r="132" spans="1:8" ht="15">
      <c r="A132" s="33" t="s">
        <v>667</v>
      </c>
      <c r="B132" s="20" t="str">
        <f>IF(A132="NEWCOD",IF(ISBLANK(G132),"renseigner le champ 'Nouveau taxon'",G132),VLOOKUP(A132,'Ref Taxo'!A:B,2,FALSE))</f>
        <v>Equisetum palustre</v>
      </c>
      <c r="C132" s="21">
        <f>IF(A132="NEWCOD",IF(ISBLANK(H132),"NoCod",H132),VLOOKUP(A132,'Ref Taxo'!A:D,4,FALSE))</f>
        <v>1387</v>
      </c>
      <c r="D132" s="34">
        <v>0.01</v>
      </c>
      <c r="E132" s="35"/>
      <c r="F132" s="35" t="s">
        <v>5303</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