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26600" sheetId="2" r:id="rId2"/>
    <sheet name="Mises à jour" sheetId="3" r:id="rId3"/>
  </sheets>
  <definedNames/>
  <calcPr calcId="145621"/>
</workbook>
</file>

<file path=xl/sharedStrings.xml><?xml version="1.0" encoding="utf-8"?>
<sst xmlns="http://schemas.openxmlformats.org/spreadsheetml/2006/main" count="6472" uniqueCount="5301">
  <si>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</si>
  <si>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</si>
  <si>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</si>
  <si>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</si>
  <si>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</si>
  <si>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</si>
  <si>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</si>
  <si>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</si>
  <si>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</si>
  <si>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</si>
  <si>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</si>
  <si>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</si>
  <si>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</si>
  <si>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</si>
  <si>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</si>
  <si>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</si>
  <si>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</si>
  <si>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</si>
  <si>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</si>
  <si>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</si>
  <si>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</si>
  <si>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</si>
  <si>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</si>
  <si>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</si>
  <si>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</si>
  <si>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</si>
  <si>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</si>
  <si>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</si>
  <si>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</si>
  <si>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</si>
  <si>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</si>
  <si>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</si>
  <si>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</si>
  <si>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</si>
  <si>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</si>
  <si>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</si>
  <si>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</si>
  <si>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</si>
  <si>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</si>
  <si>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</si>
  <si>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</si>
  <si>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</si>
  <si>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</si>
  <si>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</si>
  <si>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</si>
  <si>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</si>
  <si>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</si>
  <si>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</si>
  <si>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</si>
  <si>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</si>
  <si>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</si>
  <si>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</si>
  <si>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</si>
  <si>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</si>
  <si>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</si>
  <si>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</si>
  <si>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</si>
  <si>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</si>
  <si>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</si>
  <si>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</si>
  <si>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</si>
  <si>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</si>
  <si>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</si>
  <si>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</si>
  <si>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</si>
  <si>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</si>
  <si>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</si>
  <si>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</si>
  <si>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</si>
  <si>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</si>
  <si>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</si>
  <si>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</si>
  <si>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</si>
  <si>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</si>
  <si>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</si>
  <si>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</si>
  <si>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</si>
  <si>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</si>
  <si>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</si>
  <si>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</si>
  <si>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</si>
  <si>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</si>
  <si>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</si>
  <si>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</si>
  <si>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</si>
  <si>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</si>
  <si>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</si>
  <si>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</si>
  <si>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</si>
  <si>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</si>
  <si>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</si>
  <si>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</si>
  <si>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</si>
  <si>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</si>
  <si>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</si>
  <si>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</si>
  <si>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</si>
  <si>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</si>
  <si>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</si>
  <si>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</si>
  <si>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</si>
  <si>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</si>
  <si>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</si>
  <si>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</si>
  <si>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</si>
  <si>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</si>
  <si>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</si>
  <si>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</si>
  <si>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</si>
  <si>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</si>
  <si>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</si>
  <si>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</si>
  <si>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</si>
  <si>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</si>
  <si>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</si>
  <si>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</si>
  <si>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</si>
  <si>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</si>
  <si>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</si>
  <si>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</si>
  <si>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</si>
  <si>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</si>
  <si>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</si>
  <si>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</si>
  <si>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</si>
  <si>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</si>
  <si>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</si>
  <si>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</si>
  <si>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</si>
  <si>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</si>
  <si>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</si>
  <si>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</si>
  <si>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</si>
  <si>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</si>
  <si>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</si>
  <si>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</si>
  <si>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</si>
  <si>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</si>
  <si>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</si>
  <si>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</si>
  <si>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</si>
  <si>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</si>
  <si>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</si>
  <si>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</si>
  <si>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</si>
  <si>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</si>
  <si>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</si>
  <si>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</si>
  <si>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</si>
  <si>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</si>
  <si>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</si>
  <si>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</si>
  <si>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</si>
  <si>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</si>
  <si>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</si>
  <si>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</si>
  <si>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</si>
  <si>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</si>
  <si>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</si>
  <si>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</si>
  <si>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</si>
  <si>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</si>
  <si>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</si>
  <si>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</si>
  <si>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</si>
  <si>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</si>
  <si>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</si>
  <si>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</si>
  <si>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</si>
  <si>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</si>
  <si>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</si>
  <si>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</si>
  <si>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</si>
  <si>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</si>
  <si>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</si>
  <si>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</si>
  <si>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</si>
  <si>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</si>
  <si>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</si>
  <si>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</si>
  <si>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</si>
  <si>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</si>
  <si>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</si>
  <si>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</si>
  <si>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</si>
  <si>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</si>
  <si>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</si>
  <si>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</si>
  <si>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</si>
  <si>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</si>
  <si>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</si>
  <si>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</si>
  <si>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</si>
  <si>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</si>
  <si>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</si>
  <si>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</si>
  <si>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</si>
  <si>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</si>
  <si>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</si>
  <si>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</si>
  <si>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</si>
  <si>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</si>
  <si>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</si>
  <si>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</si>
  <si>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</si>
  <si>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</si>
  <si>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</si>
  <si>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</si>
  <si>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</si>
  <si>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</si>
  <si>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</si>
  <si>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</si>
  <si>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</si>
  <si>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</si>
  <si>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</si>
  <si>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</si>
  <si>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</si>
  <si>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</si>
  <si>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</si>
  <si>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</si>
  <si>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</si>
  <si>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</si>
  <si>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</si>
  <si>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</si>
  <si>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</si>
  <si>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</si>
  <si>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</si>
  <si>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</si>
  <si>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</si>
  <si>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</si>
  <si>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</si>
  <si>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</si>
  <si>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</si>
  <si>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</si>
  <si>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</si>
  <si>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</si>
  <si>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</si>
  <si>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</si>
  <si>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</si>
  <si>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</si>
  <si>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</si>
  <si>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</si>
  <si>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</si>
  <si>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</si>
  <si>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</si>
  <si>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</si>
  <si>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</si>
  <si>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</si>
  <si>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</si>
  <si>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</si>
  <si>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</si>
  <si>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</si>
  <si>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</si>
  <si>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</si>
  <si>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</si>
  <si>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</si>
  <si>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</si>
  <si>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</si>
  <si>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</si>
  <si>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</si>
  <si>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</si>
  <si>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</si>
  <si>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</si>
  <si>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</si>
  <si>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</si>
  <si>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</si>
  <si>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</si>
  <si>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</si>
  <si>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</si>
  <si>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</si>
  <si>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</si>
  <si>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</si>
  <si>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</si>
  <si>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</si>
  <si>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</si>
  <si>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</si>
  <si>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</si>
  <si>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</si>
  <si>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</si>
  <si>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</si>
  <si>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</si>
  <si>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</si>
  <si>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</si>
  <si>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</si>
  <si>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</si>
  <si>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</si>
  <si>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</si>
  <si>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</si>
  <si>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</si>
  <si>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</si>
  <si>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</si>
  <si>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</si>
  <si>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</si>
  <si>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</si>
  <si>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</si>
  <si>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</si>
  <si>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</si>
  <si>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</si>
  <si>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</si>
  <si>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</si>
  <si>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</si>
  <si>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</si>
  <si>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</si>
  <si>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</si>
  <si>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</si>
  <si>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</si>
  <si>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</si>
  <si>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</si>
  <si>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</si>
  <si>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</si>
  <si>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</si>
  <si>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</si>
  <si>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</si>
  <si>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</si>
  <si>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</si>
  <si>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</si>
  <si>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</si>
  <si>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</si>
  <si>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</si>
  <si>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</si>
  <si>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</si>
  <si>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</si>
  <si>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</si>
  <si>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</si>
  <si>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</si>
  <si>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</si>
  <si>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</si>
  <si>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</si>
  <si>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</si>
  <si>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</si>
  <si>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</si>
  <si>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</si>
  <si>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</si>
  <si>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</si>
  <si>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</si>
  <si>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</si>
  <si>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</si>
  <si>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</si>
  <si>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</si>
  <si>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</si>
  <si>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</si>
  <si>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</si>
  <si>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</si>
  <si>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</si>
  <si>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</si>
  <si>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</si>
  <si>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</si>
  <si>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</si>
  <si>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</si>
  <si>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</si>
  <si>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</si>
  <si>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</si>
  <si>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</si>
  <si>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</si>
  <si>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</si>
  <si>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</si>
  <si>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</si>
  <si>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</si>
  <si>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</si>
  <si>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</si>
  <si>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</si>
  <si>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</si>
  <si>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</si>
  <si>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</si>
  <si>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</si>
  <si>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</si>
  <si>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</si>
  <si>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</si>
  <si>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</si>
  <si>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</si>
  <si>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</si>
  <si>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</si>
  <si>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</si>
  <si>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</si>
  <si>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</si>
  <si>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</si>
  <si>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</si>
  <si>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</si>
  <si>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</si>
  <si>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</si>
  <si>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</si>
  <si>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</si>
  <si>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</si>
  <si>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</si>
  <si>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</si>
  <si>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</si>
  <si>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</si>
  <si>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</si>
  <si>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</si>
  <si>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</si>
  <si>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</si>
  <si>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</si>
  <si>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</si>
  <si>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</si>
  <si>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</si>
  <si>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</si>
  <si>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</si>
  <si>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</si>
  <si>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</si>
  <si>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</si>
  <si>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</si>
  <si>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</si>
  <si>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</si>
  <si>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</si>
  <si>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</si>
  <si>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</si>
  <si>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</si>
  <si>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</si>
  <si>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</si>
  <si>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</si>
  <si>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</si>
  <si>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</si>
  <si>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</si>
  <si>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</si>
  <si>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</si>
  <si>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</si>
  <si>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</si>
  <si>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</si>
  <si>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</si>
  <si>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</si>
  <si>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</si>
  <si>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</si>
  <si>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</si>
  <si>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</si>
  <si>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</si>
  <si>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</si>
  <si>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</si>
  <si>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</si>
  <si>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</si>
  <si>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</si>
  <si>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</si>
  <si>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</si>
  <si>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</si>
  <si>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</si>
  <si>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</si>
  <si>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</si>
  <si>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</si>
  <si>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</si>
  <si>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</si>
  <si>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</si>
  <si>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</si>
  <si>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</si>
  <si>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</si>
  <si>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</si>
  <si>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</si>
  <si>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</si>
  <si>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</si>
  <si>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</si>
  <si>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</si>
  <si>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</si>
  <si>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</si>
  <si>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</si>
  <si>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</si>
  <si>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</si>
  <si>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</si>
  <si>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</si>
  <si>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</si>
  <si>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</si>
  <si>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</si>
  <si>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</si>
  <si>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</si>
  <si>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</si>
  <si>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</si>
  <si>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</si>
  <si>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</si>
  <si>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</si>
  <si>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</si>
  <si>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</si>
  <si>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</si>
  <si>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</si>
  <si>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</si>
  <si>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</si>
  <si>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</si>
  <si>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</si>
  <si>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</si>
  <si>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</si>
  <si>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</si>
  <si>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</si>
  <si>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</si>
  <si>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</si>
  <si>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</si>
  <si>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</si>
  <si>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</si>
  <si>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</si>
  <si>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</si>
  <si>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</si>
  <si>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</si>
  <si>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</si>
  <si>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</si>
  <si>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</si>
  <si>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</si>
  <si>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</si>
  <si>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</si>
  <si>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</si>
  <si>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</si>
  <si>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</si>
  <si>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</si>
  <si>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</si>
  <si>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</si>
  <si>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</si>
  <si>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</si>
  <si>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</si>
  <si>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</si>
  <si>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</si>
  <si>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</si>
  <si>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</si>
  <si>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</si>
  <si>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</si>
  <si>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</si>
  <si>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</si>
  <si>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</si>
  <si>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</si>
  <si>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</si>
  <si>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</si>
  <si>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</si>
  <si>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</si>
  <si>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</si>
  <si>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</si>
  <si>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</si>
  <si>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</si>
  <si>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</si>
  <si>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</si>
  <si>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</si>
  <si>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</si>
  <si>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</si>
  <si>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</si>
  <si>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</si>
  <si>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</si>
  <si>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</si>
  <si>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</si>
  <si>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</si>
  <si>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</si>
  <si>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</si>
  <si>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</si>
  <si>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</si>
  <si>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</si>
  <si>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</si>
  <si>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</si>
  <si>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</si>
  <si>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</si>
  <si>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</si>
  <si>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</si>
  <si>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</si>
  <si>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</si>
  <si>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</si>
  <si>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</si>
  <si>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</si>
  <si>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</si>
  <si>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</si>
  <si>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</si>
  <si>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</si>
  <si>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</si>
  <si>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</si>
  <si>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</si>
  <si>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</si>
  <si>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</si>
  <si>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</si>
  <si>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</si>
  <si>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</si>
  <si>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</si>
  <si>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</si>
  <si>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</si>
  <si>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</si>
  <si>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</si>
  <si>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</si>
  <si>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</si>
  <si>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</si>
  <si>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</si>
  <si>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</si>
  <si>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</si>
  <si>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</si>
  <si>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</si>
  <si>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</si>
  <si>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</si>
  <si>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</si>
  <si>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</si>
  <si>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</si>
  <si>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</si>
  <si>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</si>
  <si>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</si>
  <si>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</si>
  <si>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</si>
  <si>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</si>
  <si>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</si>
  <si>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</si>
  <si>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</si>
  <si>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</si>
  <si>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</si>
  <si>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</si>
  <si>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</si>
  <si>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</si>
  <si>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</si>
  <si>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</si>
  <si>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</si>
  <si>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</si>
  <si>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</si>
  <si>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</si>
  <si>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</si>
  <si>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</si>
  <si>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</si>
  <si>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</si>
  <si>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</si>
  <si>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</si>
  <si>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</si>
  <si>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</si>
  <si>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</si>
  <si>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</si>
  <si>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</si>
  <si>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</si>
  <si>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</si>
  <si>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</si>
  <si>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</si>
  <si>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</si>
  <si>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</si>
  <si>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</si>
  <si>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</si>
  <si>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</si>
  <si>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</si>
  <si>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</si>
  <si>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</si>
  <si>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</si>
  <si>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</si>
  <si>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</si>
  <si>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</si>
  <si>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</si>
  <si>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</si>
  <si>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</si>
  <si>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</si>
  <si>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</si>
  <si>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</si>
  <si>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</si>
  <si>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</si>
  <si>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</si>
  <si>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</si>
  <si>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</si>
  <si>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</si>
  <si>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</si>
  <si>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</si>
  <si>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</si>
  <si>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</si>
  <si>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</si>
  <si>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</si>
  <si>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</si>
  <si>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</si>
  <si>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</si>
  <si>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</si>
  <si>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</si>
  <si>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</si>
  <si>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</si>
  <si>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</si>
  <si>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</si>
  <si>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</si>
  <si>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</si>
  <si>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</si>
  <si>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</si>
  <si>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</si>
  <si>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</si>
  <si>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</si>
  <si>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</si>
  <si>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</si>
  <si>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</si>
  <si>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</si>
  <si>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</si>
  <si>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</si>
  <si>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</si>
  <si>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</si>
  <si>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</si>
  <si>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</si>
  <si>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</si>
  <si>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</si>
  <si>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</si>
  <si>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</si>
  <si>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</si>
  <si>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</si>
  <si>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</si>
  <si>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</si>
  <si>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</si>
  <si>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</si>
  <si>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</si>
  <si>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</si>
  <si>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</si>
  <si>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</si>
  <si>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</si>
  <si>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</si>
  <si>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</si>
  <si>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</si>
  <si>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</si>
  <si>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</si>
  <si>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</si>
  <si>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</si>
  <si>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</si>
  <si>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</si>
  <si>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</si>
  <si>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</si>
  <si>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</si>
  <si>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</si>
  <si>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</si>
  <si>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</si>
  <si>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</si>
  <si>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</si>
  <si>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</si>
  <si>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</si>
  <si>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</si>
  <si>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</si>
  <si>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</si>
  <si>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</si>
  <si>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</si>
  <si>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</si>
  <si>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</si>
  <si>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</si>
  <si>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</si>
  <si>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</si>
  <si>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</si>
  <si>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</si>
  <si>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</si>
  <si>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</si>
  <si>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</si>
  <si>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</si>
  <si>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</si>
  <si>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</si>
  <si>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</si>
  <si>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</si>
  <si>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</si>
  <si>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</si>
  <si>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</si>
  <si>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</si>
  <si>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</si>
  <si>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</si>
  <si>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</si>
  <si>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</si>
  <si>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</si>
  <si>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</si>
  <si>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</si>
  <si>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</si>
  <si>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</si>
  <si>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</si>
  <si>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</si>
  <si>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</si>
  <si>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</si>
  <si>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</si>
  <si>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</si>
  <si>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</si>
  <si>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</si>
  <si>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</si>
  <si>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</si>
  <si>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</si>
  <si>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</si>
  <si>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</si>
  <si>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</si>
  <si>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</si>
  <si>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</si>
  <si>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</si>
  <si>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</si>
  <si>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</si>
  <si>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</si>
  <si>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</si>
  <si>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</si>
  <si>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</si>
  <si>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</si>
  <si>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</si>
  <si>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</si>
  <si>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</si>
  <si>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</si>
  <si>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</si>
  <si>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</si>
  <si>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</si>
  <si>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</si>
  <si>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</si>
  <si>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</si>
  <si>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</si>
  <si>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</si>
  <si>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</si>
  <si>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</si>
  <si>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</si>
  <si>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</si>
  <si>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</si>
  <si>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</si>
  <si>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</si>
  <si>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</si>
  <si>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</si>
  <si>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</si>
  <si>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</si>
  <si>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</si>
  <si>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</si>
  <si>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</si>
  <si>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</si>
  <si>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</si>
  <si>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</si>
  <si>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</si>
  <si>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</si>
  <si>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</si>
  <si>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</si>
  <si>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</si>
  <si>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</si>
  <si>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</si>
  <si>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</si>
  <si>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</si>
  <si>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</si>
  <si>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</si>
  <si>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</si>
  <si>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</si>
  <si>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</si>
  <si>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</si>
  <si>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</si>
  <si>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</si>
  <si>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</si>
  <si>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</si>
  <si>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</si>
  <si>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</si>
  <si>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</si>
  <si>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</si>
  <si>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</si>
  <si>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</si>
  <si>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</si>
  <si>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</si>
  <si>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</si>
  <si>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</si>
  <si>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</si>
  <si>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</si>
  <si>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</si>
  <si>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</si>
  <si>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</si>
  <si>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</si>
  <si>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</si>
  <si>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</si>
  <si>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</si>
  <si>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</si>
  <si>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</si>
  <si>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</si>
  <si>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</si>
  <si>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</si>
  <si>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</si>
  <si>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</si>
  <si>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</si>
  <si>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</si>
  <si>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</si>
  <si>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</si>
  <si>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</si>
  <si>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</si>
  <si>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</si>
  <si>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</si>
  <si>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</si>
  <si>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</si>
  <si>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</si>
  <si>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</si>
  <si>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</si>
  <si>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</si>
  <si>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</si>
  <si>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</si>
  <si>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</si>
  <si>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</si>
  <si>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</si>
  <si>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</si>
  <si>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</si>
  <si>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</si>
  <si>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</si>
  <si>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</si>
  <si>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</si>
  <si>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</si>
  <si>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</si>
  <si>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</si>
  <si>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</si>
  <si>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</si>
  <si>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</si>
  <si>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</si>
  <si>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</si>
  <si>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</si>
  <si>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</si>
  <si>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</si>
  <si>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</si>
  <si>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</si>
  <si>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</si>
  <si>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</si>
  <si>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</si>
  <si>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</si>
  <si>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</si>
  <si>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</si>
  <si>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</si>
  <si>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</si>
  <si>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</si>
  <si>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</si>
  <si>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</si>
  <si>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</si>
  <si>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</si>
  <si>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</si>
  <si>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</si>
  <si>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</si>
  <si>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</si>
  <si>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</si>
  <si>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</si>
  <si>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</si>
  <si>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</si>
  <si>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</si>
  <si>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</si>
  <si>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</si>
  <si>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</si>
  <si>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</si>
  <si>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</si>
  <si>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</si>
  <si>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</si>
  <si>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</si>
  <si>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</si>
  <si>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</si>
  <si>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</si>
  <si>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</si>
  <si>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</si>
  <si>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</si>
  <si>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</si>
  <si>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</si>
  <si>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</si>
  <si>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</si>
  <si>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</si>
  <si>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</si>
  <si>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</si>
  <si>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</si>
  <si>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</si>
  <si>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</si>
  <si>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</si>
  <si>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</si>
  <si>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</si>
  <si>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</si>
  <si>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</si>
  <si>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</si>
  <si>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</si>
  <si>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</si>
  <si>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</si>
  <si>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</si>
  <si>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</si>
  <si>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</si>
  <si>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</si>
  <si>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</si>
  <si>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</si>
  <si>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</si>
  <si>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</si>
  <si>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</si>
  <si>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</si>
  <si>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</si>
  <si>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</si>
  <si>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</si>
  <si>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</si>
  <si>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</si>
  <si>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</si>
  <si>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</si>
  <si>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</si>
  <si>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</si>
  <si>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</si>
  <si>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</si>
  <si>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</si>
  <si>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</si>
  <si>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</si>
  <si>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</si>
  <si>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</si>
  <si>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</si>
  <si>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</si>
  <si>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</si>
  <si>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</si>
  <si>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</si>
  <si>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</si>
  <si>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</si>
  <si>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</si>
  <si>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</si>
  <si>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</si>
  <si>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</si>
  <si>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</si>
  <si>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</si>
  <si>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</si>
  <si>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</si>
  <si>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</si>
  <si>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</si>
  <si>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</si>
  <si>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</si>
  <si>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</si>
  <si>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</si>
  <si>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</si>
  <si>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</si>
  <si>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</si>
  <si>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</si>
  <si>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</si>
  <si>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</si>
  <si>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</si>
  <si>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</si>
  <si>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</si>
  <si>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</si>
  <si>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</si>
  <si>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</si>
  <si>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</si>
  <si>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</si>
  <si>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</si>
  <si>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</si>
  <si>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</si>
  <si>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</si>
  <si>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</si>
  <si>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</si>
  <si>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</si>
  <si>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</si>
  <si>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</si>
  <si>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</si>
  <si>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</si>
  <si>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</si>
  <si>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</si>
  <si>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</si>
  <si>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</si>
  <si>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</si>
  <si>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</si>
  <si>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</si>
  <si>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</si>
  <si>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</si>
  <si>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</si>
  <si>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</si>
  <si>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</si>
  <si>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</si>
  <si>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</si>
  <si>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</si>
  <si>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</si>
  <si>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</si>
  <si>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</si>
  <si>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</si>
  <si>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</si>
  <si>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</si>
  <si>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</si>
  <si>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</si>
  <si>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</si>
  <si>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</si>
  <si>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</si>
  <si>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</si>
  <si>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</si>
  <si>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</si>
  <si>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</si>
  <si>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</si>
  <si>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</si>
  <si>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</si>
  <si>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</si>
  <si>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</si>
  <si>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</si>
  <si>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</si>
  <si>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</si>
  <si>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</si>
  <si>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</si>
  <si>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</si>
  <si>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</si>
  <si>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</si>
  <si>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</si>
  <si>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</si>
  <si>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</si>
  <si>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</si>
  <si>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</si>
  <si>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</si>
  <si>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</si>
  <si>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</si>
  <si>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</si>
  <si>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</si>
  <si>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</si>
  <si>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</si>
  <si>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</si>
  <si>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</si>
  <si>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</si>
  <si>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</si>
  <si>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</si>
  <si>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</si>
  <si>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</si>
  <si>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</si>
  <si>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</si>
  <si>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</si>
  <si>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</si>
  <si>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</si>
  <si>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</si>
  <si>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</si>
  <si>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</si>
  <si>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</si>
  <si>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</si>
  <si>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</si>
  <si>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</si>
  <si>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</si>
  <si>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</si>
  <si>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</si>
  <si>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</si>
  <si>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</si>
  <si>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</si>
  <si>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</si>
  <si>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</si>
  <si>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</si>
  <si>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</si>
  <si>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</si>
  <si>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</si>
  <si>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</si>
  <si>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</si>
  <si>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</si>
  <si>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</si>
  <si>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</si>
  <si>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</si>
  <si>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</si>
  <si>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</si>
  <si>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</si>
  <si>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</si>
  <si>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</si>
  <si>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</si>
  <si>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</si>
  <si>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</si>
  <si>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</si>
  <si>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</si>
  <si>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</si>
  <si>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</si>
  <si>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</si>
  <si>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</si>
  <si>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</si>
  <si>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</si>
  <si>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</si>
  <si>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</si>
  <si>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</si>
  <si>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</si>
  <si>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</si>
  <si>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</si>
  <si>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</si>
  <si>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</si>
  <si>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</si>
  <si>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</si>
  <si>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</si>
  <si>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</si>
  <si>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</si>
  <si>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</si>
  <si>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</si>
  <si>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</si>
  <si>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</si>
  <si>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</si>
  <si>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</si>
  <si>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</si>
  <si>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</si>
  <si>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</si>
  <si>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</si>
  <si>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</si>
  <si>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</si>
  <si>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</si>
  <si>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</si>
  <si>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</si>
  <si>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</si>
  <si>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</si>
  <si>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</si>
  <si>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</si>
  <si>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</si>
  <si>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</si>
  <si>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</si>
  <si>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</si>
  <si>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</si>
  <si>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</si>
  <si>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</si>
  <si>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</si>
  <si>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</si>
  <si>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</si>
  <si>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</si>
  <si>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</si>
  <si>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</si>
  <si>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</si>
  <si>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</si>
  <si>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</si>
  <si>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</si>
  <si>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</si>
  <si>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</si>
  <si>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</si>
  <si>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</si>
  <si>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</si>
  <si>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</si>
  <si>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</si>
  <si>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</si>
  <si>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</si>
  <si>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</si>
  <si>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</si>
  <si>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</si>
  <si>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</si>
  <si>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</si>
  <si>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</si>
  <si>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</si>
  <si>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</si>
  <si>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</si>
  <si>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</si>
  <si>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</si>
  <si>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</si>
  <si>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</si>
  <si>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</si>
  <si>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</si>
  <si>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</si>
  <si>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</si>
  <si>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</si>
  <si>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</si>
  <si>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</si>
  <si>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</si>
  <si>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</si>
  <si>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</si>
  <si>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</si>
  <si>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</si>
  <si>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</si>
  <si>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</si>
  <si>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</si>
  <si>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</si>
  <si>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</si>
  <si>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</si>
  <si>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</si>
  <si>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</si>
  <si>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</si>
  <si>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</si>
  <si>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</si>
  <si>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</si>
  <si>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</si>
  <si>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</si>
  <si>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</si>
  <si>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</si>
  <si>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</si>
  <si>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</si>
  <si>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</si>
  <si>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</si>
  <si>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</si>
  <si>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</si>
  <si>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</si>
  <si>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</si>
  <si>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</si>
  <si>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</si>
  <si>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</si>
  <si>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</si>
  <si>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</si>
  <si>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</si>
  <si>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</si>
  <si>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</si>
  <si>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</si>
  <si>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</si>
  <si>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</si>
  <si>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</si>
  <si>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</si>
  <si>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</si>
  <si>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</si>
  <si>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</si>
  <si>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</si>
  <si>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</si>
  <si>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</si>
  <si>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</si>
  <si>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</si>
  <si>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</si>
  <si>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</si>
  <si>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</si>
  <si>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</si>
  <si>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</si>
  <si>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</si>
  <si>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</si>
  <si>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</si>
  <si>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</si>
  <si>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</si>
  <si>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</si>
  <si>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</si>
  <si>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</si>
  <si>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</si>
  <si>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</si>
  <si>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</si>
  <si>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</si>
  <si>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</si>
  <si>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</si>
  <si>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</si>
  <si>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</si>
  <si>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</si>
  <si>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</si>
  <si>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</si>
  <si>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</si>
  <si>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</si>
  <si>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</si>
  <si>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</si>
  <si>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</si>
  <si>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</si>
  <si>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</si>
  <si>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</si>
  <si>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</si>
  <si>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</si>
  <si>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</si>
  <si>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</si>
  <si>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</si>
  <si>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</si>
  <si>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</si>
  <si>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</si>
  <si>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</si>
  <si>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</si>
  <si>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</si>
  <si>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</si>
  <si>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</si>
  <si>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</si>
  <si>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</si>
  <si>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</si>
  <si>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</si>
  <si>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</si>
  <si>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</si>
  <si>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</si>
  <si>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</si>
  <si>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</si>
  <si>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</si>
  <si>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</si>
  <si>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</si>
  <si>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</si>
  <si>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</si>
  <si>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</si>
  <si>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</si>
  <si>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</si>
  <si>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</si>
  <si>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</si>
  <si>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</si>
  <si>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</si>
  <si>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</si>
  <si>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</si>
  <si>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</si>
  <si>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</si>
  <si>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</si>
  <si>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</si>
  <si>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</si>
  <si>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</si>
  <si>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</si>
  <si>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</si>
  <si>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</si>
  <si>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</si>
  <si>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</si>
  <si>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</si>
  <si>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</si>
  <si>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</si>
  <si>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</si>
  <si>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</si>
  <si>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</si>
  <si>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</si>
  <si>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</si>
  <si>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</si>
  <si>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</si>
  <si>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</si>
  <si>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</si>
  <si>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</si>
  <si>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</si>
  <si>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</si>
  <si>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</si>
  <si>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</si>
  <si>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</si>
  <si>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</si>
  <si>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</si>
  <si>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</si>
  <si>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</si>
  <si>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</si>
  <si>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</si>
  <si>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</si>
  <si>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</si>
  <si>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</si>
  <si>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</si>
  <si>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</si>
  <si>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</si>
  <si>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</si>
  <si>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</si>
  <si>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</si>
  <si>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</si>
  <si>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</si>
  <si>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</si>
  <si>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</si>
  <si>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</si>
  <si>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</si>
  <si>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</si>
  <si>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</si>
  <si>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</si>
  <si>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</si>
  <si>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</si>
  <si>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</si>
  <si>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</si>
  <si>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</si>
  <si>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</si>
  <si>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</si>
  <si>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</si>
  <si>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</si>
  <si>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</si>
  <si>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</si>
  <si>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</si>
  <si>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</si>
  <si>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</si>
  <si>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</si>
  <si>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</si>
  <si>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</si>
  <si>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</si>
  <si>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</si>
  <si>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</si>
  <si>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</si>
  <si>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</si>
  <si>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</si>
  <si>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</si>
  <si>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</si>
  <si>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</si>
  <si>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</si>
  <si>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</si>
  <si>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</si>
  <si>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</si>
  <si>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</si>
  <si>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</si>
  <si>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</si>
  <si>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</si>
  <si>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</si>
  <si>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</si>
  <si>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</si>
  <si>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</si>
  <si>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</si>
  <si>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</si>
  <si>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</si>
  <si>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</si>
  <si>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</si>
  <si>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</si>
  <si>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</si>
  <si>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</si>
  <si>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</si>
  <si>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</si>
  <si>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</si>
  <si>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</si>
  <si>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</si>
  <si>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</si>
  <si>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</si>
  <si>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</si>
  <si>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</si>
  <si>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</si>
  <si>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</si>
  <si>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</si>
  <si>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</si>
  <si>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</si>
  <si>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</si>
  <si>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</si>
  <si>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</si>
  <si>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</si>
  <si>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</si>
  <si>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</si>
  <si>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</si>
  <si>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</si>
  <si>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</si>
  <si>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</si>
  <si>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</si>
  <si>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</si>
  <si>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</si>
  <si>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</si>
  <si>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</si>
  <si>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</si>
  <si>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</si>
  <si>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</si>
  <si>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</si>
  <si>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</si>
  <si>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</si>
  <si>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</si>
  <si>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</si>
  <si>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</si>
  <si>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</si>
  <si>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</si>
  <si>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</si>
  <si>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</si>
  <si>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</si>
  <si>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</si>
  <si>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</si>
  <si>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</si>
  <si>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</si>
  <si>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</si>
  <si>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</si>
  <si>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</si>
  <si>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</si>
  <si>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</si>
  <si>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</si>
  <si>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</si>
  <si>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</si>
  <si>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</si>
  <si>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</si>
  <si>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</si>
  <si>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</si>
  <si>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</si>
  <si>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</si>
  <si>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</si>
  <si>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</si>
  <si>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</si>
  <si>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</si>
  <si>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</si>
  <si>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</si>
  <si>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</si>
  <si>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</si>
  <si>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</si>
  <si>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</si>
  <si>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</si>
  <si>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</si>
  <si>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</si>
  <si>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</si>
  <si>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</si>
  <si>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</si>
  <si>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</si>
  <si>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</si>
  <si>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</si>
  <si>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</si>
  <si>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</si>
  <si>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</si>
  <si>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</si>
  <si>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</si>
  <si>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</si>
  <si>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</si>
  <si>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</si>
  <si>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</si>
  <si>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</si>
  <si>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</si>
  <si>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</si>
  <si>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</si>
  <si>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</si>
  <si>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</si>
  <si>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</si>
  <si>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</si>
  <si>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</si>
  <si>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</si>
  <si>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</si>
  <si>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</si>
  <si>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</si>
  <si>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</si>
  <si>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</si>
  <si>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</si>
  <si>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</si>
  <si>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</si>
  <si>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</si>
  <si>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</si>
  <si>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</si>
  <si>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</si>
  <si>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</si>
  <si>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</si>
  <si>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</si>
  <si>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</si>
  <si>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</si>
  <si>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</si>
  <si>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</si>
  <si>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</si>
  <si>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</si>
  <si>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</si>
  <si>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</si>
  <si>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</si>
  <si>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</si>
  <si>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</si>
  <si>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</si>
  <si>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</si>
  <si>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</si>
  <si>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</si>
  <si>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</si>
  <si>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</si>
  <si>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</si>
  <si>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</si>
  <si>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</si>
  <si>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</si>
  <si>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</si>
  <si>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</si>
  <si>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</si>
  <si>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</si>
  <si>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</si>
  <si>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</si>
  <si>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</si>
  <si>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</si>
  <si>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</si>
  <si>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</si>
  <si>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</si>
  <si>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</si>
  <si>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</si>
  <si>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</si>
  <si>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</si>
  <si>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</si>
  <si>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</si>
  <si>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</si>
  <si>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</si>
  <si>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</si>
  <si>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</si>
  <si>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</si>
  <si>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</si>
  <si>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</si>
  <si>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</si>
  <si>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</si>
  <si>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</si>
  <si>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</si>
  <si>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</si>
  <si>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</si>
  <si>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</si>
  <si>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</si>
  <si>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</si>
  <si>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</si>
  <si>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</si>
  <si>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</si>
  <si>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</si>
  <si>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</si>
  <si>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</si>
  <si>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</si>
  <si>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</si>
  <si>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</si>
  <si>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</si>
  <si>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</si>
  <si>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</si>
  <si>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</si>
  <si>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</si>
  <si>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</si>
  <si>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</si>
  <si>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</si>
  <si>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</si>
  <si>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</si>
  <si>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</si>
  <si>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</si>
  <si>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</si>
  <si>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</si>
  <si>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</si>
  <si>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</si>
  <si>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</si>
  <si>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</si>
  <si>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</si>
  <si>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</si>
  <si>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</si>
  <si>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</si>
  <si>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</si>
  <si>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</si>
  <si>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</si>
  <si>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</si>
  <si>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</si>
  <si>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</si>
  <si>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</si>
  <si>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</si>
  <si>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</si>
  <si>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</si>
  <si>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</si>
  <si>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</si>
  <si>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</si>
  <si>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</si>
  <si>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</si>
  <si>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</si>
  <si>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</si>
  <si>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</si>
  <si>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</si>
  <si>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</si>
  <si>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</si>
  <si>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</si>
  <si>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</si>
  <si>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</si>
  <si>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</si>
  <si>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</si>
  <si>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</si>
  <si>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</si>
  <si>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</si>
  <si>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</si>
  <si>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</si>
  <si>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</si>
  <si>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</si>
  <si>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</si>
  <si>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</si>
  <si>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</si>
  <si>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</si>
  <si>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</si>
  <si>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</si>
  <si>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</si>
  <si>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</si>
  <si>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</si>
  <si>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</si>
  <si>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</si>
  <si>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</si>
  <si>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</si>
  <si>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</si>
  <si>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</si>
  <si>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</si>
  <si>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</si>
  <si>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</si>
  <si>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</si>
  <si>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</si>
  <si>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</si>
  <si>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</si>
  <si>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</si>
  <si>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</si>
  <si>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</si>
  <si>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</si>
  <si>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</si>
  <si>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</si>
  <si>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</si>
  <si>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</si>
  <si>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</si>
  <si>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</si>
  <si>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</si>
  <si>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</si>
  <si>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</si>
  <si>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</si>
  <si>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</si>
  <si>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</si>
  <si>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</si>
  <si>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</si>
  <si>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</si>
  <si>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</si>
  <si>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</si>
  <si>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</si>
  <si>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</si>
  <si>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</si>
  <si>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</si>
  <si>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</si>
  <si>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</si>
  <si>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</si>
  <si>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</si>
  <si>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</si>
  <si>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</si>
  <si>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</si>
  <si>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</si>
  <si>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</si>
  <si>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</si>
  <si>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</si>
  <si>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</si>
  <si>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</si>
  <si>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</si>
  <si>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</si>
  <si>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</si>
  <si>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</si>
  <si>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</si>
  <si>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</si>
  <si>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</si>
  <si>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</si>
  <si>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</si>
  <si>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</si>
  <si>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</si>
  <si>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</si>
  <si>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</si>
  <si>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</si>
  <si>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</si>
  <si>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</si>
  <si>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</si>
  <si>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</si>
  <si>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</si>
  <si>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</si>
  <si>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</si>
  <si>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</si>
  <si>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</si>
  <si>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</si>
  <si>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</si>
  <si>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</si>
  <si>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</si>
  <si>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</si>
  <si>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</si>
  <si>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</si>
  <si>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</si>
  <si>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</si>
  <si>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</si>
  <si>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</si>
  <si>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</si>
  <si>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</si>
  <si>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</si>
  <si>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</si>
  <si>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</si>
  <si>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</si>
  <si>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</si>
  <si>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</si>
  <si>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</si>
  <si>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</si>
  <si>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</si>
  <si>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</si>
  <si>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</si>
  <si>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</si>
  <si>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</si>
  <si>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</si>
  <si>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</si>
  <si>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</si>
  <si>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</si>
  <si>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</si>
  <si>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</si>
  <si>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</si>
  <si>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</si>
  <si>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</si>
  <si>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</si>
  <si>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</si>
  <si>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</si>
  <si>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</si>
  <si>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</si>
  <si>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</si>
  <si>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</si>
  <si>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</si>
  <si>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</si>
  <si>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</si>
  <si>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</si>
  <si>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</si>
  <si>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</si>
  <si>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</si>
  <si>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</si>
  <si>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</si>
  <si>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</si>
  <si>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</si>
  <si>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</si>
  <si>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</si>
  <si>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</si>
  <si>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</si>
  <si>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</si>
  <si>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</si>
  <si>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</si>
  <si>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</si>
  <si>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</si>
  <si>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</si>
  <si>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</si>
  <si>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</si>
  <si>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</si>
  <si>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</si>
  <si>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</si>
  <si>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</si>
  <si>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</si>
  <si>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</si>
  <si>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</si>
  <si>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</si>
  <si>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</si>
  <si>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</si>
  <si>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</si>
  <si>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</si>
  <si>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</si>
  <si>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</si>
  <si>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</si>
  <si>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</si>
  <si>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</si>
  <si>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</si>
  <si>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</si>
  <si>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</si>
  <si>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</si>
  <si>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</si>
  <si>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</si>
  <si>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</si>
  <si>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</si>
  <si>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</si>
  <si>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</si>
  <si>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</si>
  <si>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</si>
  <si>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</si>
  <si>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</si>
  <si>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</si>
  <si>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</si>
  <si>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</si>
  <si>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</si>
  <si>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</si>
  <si>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</si>
  <si>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</si>
  <si>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</si>
  <si>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</si>
  <si>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</si>
  <si>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</si>
  <si>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</si>
  <si>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</si>
  <si>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</si>
  <si>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</si>
  <si>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</si>
  <si>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</si>
  <si>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</si>
  <si>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</si>
  <si>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</si>
  <si>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</si>
  <si>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</si>
  <si>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</si>
  <si>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</si>
  <si>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</si>
  <si>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</si>
  <si>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</si>
  <si>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</si>
  <si>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</si>
  <si>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</si>
  <si>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</si>
  <si>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</si>
  <si>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</si>
  <si>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</si>
  <si>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</si>
  <si>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</si>
  <si>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</si>
  <si>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</si>
  <si>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</si>
  <si>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</si>
  <si>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</si>
  <si>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</si>
  <si>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</si>
  <si>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</si>
  <si>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</si>
  <si>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</si>
  <si>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</si>
  <si>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</si>
  <si>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</si>
  <si>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</si>
  <si>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</si>
  <si>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</si>
  <si>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</si>
  <si>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</si>
  <si>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</si>
  <si>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</si>
  <si>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</si>
  <si>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</si>
  <si>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</si>
  <si>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</si>
  <si>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</si>
  <si>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</si>
  <si>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</si>
  <si>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</si>
  <si>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</si>
  <si>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</si>
  <si>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</si>
  <si>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</si>
  <si>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</si>
  <si>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</si>
  <si>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</si>
  <si>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</si>
  <si>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</si>
  <si>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</si>
  <si>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</si>
  <si>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</si>
  <si>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</si>
  <si>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</si>
  <si>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</si>
  <si>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</si>
  <si>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</si>
  <si>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</si>
  <si>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</si>
  <si>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</si>
  <si>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</si>
  <si>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</si>
  <si>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</si>
  <si>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</si>
  <si>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</si>
  <si>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</si>
  <si>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</si>
  <si>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</si>
  <si>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</si>
  <si>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</si>
  <si>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</si>
  <si>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</si>
  <si>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</si>
  <si>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</si>
  <si>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</si>
  <si>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</si>
  <si>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</si>
  <si>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</si>
  <si>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</si>
  <si>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</si>
  <si>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</si>
  <si>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</si>
  <si>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</si>
  <si>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</si>
  <si>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</si>
  <si>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</si>
  <si>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</si>
  <si>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</si>
  <si>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</si>
  <si>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</si>
  <si>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</si>
  <si>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</si>
  <si>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</si>
  <si>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</si>
  <si>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</si>
  <si>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</si>
  <si>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</si>
  <si>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</si>
  <si>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</si>
  <si>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</si>
  <si>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</si>
  <si>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</si>
  <si>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</si>
  <si>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</si>
  <si>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</si>
  <si>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</si>
  <si>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</si>
  <si>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</si>
  <si>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</si>
  <si>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</si>
  <si>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</si>
  <si>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</si>
  <si>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</si>
  <si>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</si>
  <si>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</si>
  <si>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</si>
  <si>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</si>
  <si>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</si>
  <si>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</si>
  <si>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</si>
  <si>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</si>
  <si>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</si>
  <si>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</si>
  <si>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</si>
  <si>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</si>
  <si>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</si>
  <si>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</si>
  <si>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</si>
  <si>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</si>
  <si>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</si>
  <si>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</si>
  <si>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</si>
  <si>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</si>
  <si>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</si>
  <si>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</si>
  <si>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</si>
  <si>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</si>
  <si>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</si>
  <si>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</si>
  <si>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</si>
  <si>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</si>
  <si>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</si>
  <si>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</si>
  <si>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</si>
  <si>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</si>
  <si>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</si>
  <si>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</si>
  <si>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</si>
  <si>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</si>
  <si>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</si>
  <si>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</si>
  <si>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</si>
  <si>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</si>
  <si>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</si>
  <si>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</si>
  <si>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</si>
  <si>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</si>
  <si>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</si>
  <si>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</si>
  <si>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</si>
  <si>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</si>
  <si>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</si>
  <si>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</si>
  <si>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</si>
  <si>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</si>
  <si>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</si>
  <si>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</si>
  <si>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</si>
  <si>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</si>
  <si>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</si>
  <si>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</si>
  <si>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</si>
  <si>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</si>
  <si>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</si>
  <si>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</si>
  <si>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</si>
  <si>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</si>
  <si>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</si>
  <si>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</si>
  <si>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</si>
  <si>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</si>
  <si>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</si>
  <si>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</si>
  <si>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</si>
  <si>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</si>
  <si>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</si>
  <si>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</si>
  <si>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</si>
  <si>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</si>
  <si>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</si>
  <si>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</si>
  <si>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</si>
  <si>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</si>
  <si>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</si>
  <si>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</si>
  <si>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</si>
  <si>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</si>
  <si>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</si>
  <si>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</si>
  <si>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</si>
  <si>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</si>
  <si>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</si>
  <si>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</si>
  <si>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</si>
  <si>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</si>
  <si>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</si>
  <si>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</si>
  <si>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</si>
  <si>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</si>
  <si>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</si>
  <si>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</si>
  <si>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</si>
  <si>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</si>
  <si>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</si>
  <si>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</si>
  <si>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</si>
  <si>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</si>
  <si>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</si>
  <si>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</si>
  <si>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</si>
  <si>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</si>
  <si>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</si>
  <si>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</si>
  <si>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</si>
  <si>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</si>
  <si>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</si>
  <si>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</si>
  <si>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</si>
  <si>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</si>
  <si>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</si>
  <si>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</si>
  <si>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</si>
  <si>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</si>
  <si>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</si>
  <si>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</si>
  <si>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</si>
  <si>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</si>
  <si>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</si>
  <si>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</si>
  <si>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</si>
  <si>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</si>
  <si>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</si>
  <si>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</si>
  <si>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</si>
  <si>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</si>
  <si>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</si>
  <si>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</si>
  <si>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</si>
  <si>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</si>
  <si>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</si>
  <si>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</si>
  <si>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</si>
  <si>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</si>
  <si>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</si>
  <si>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</si>
  <si>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</si>
  <si>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</si>
  <si>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</si>
  <si>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</si>
  <si>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</si>
  <si>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</si>
  <si>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</si>
  <si>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</si>
  <si>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</si>
  <si>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</si>
  <si>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</si>
  <si>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</si>
  <si>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</si>
  <si>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</si>
  <si>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</si>
  <si>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</si>
  <si>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</si>
  <si>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</si>
  <si>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</si>
  <si>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</si>
  <si>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</si>
  <si>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</si>
  <si>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</si>
  <si>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</si>
  <si>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</si>
  <si>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</si>
  <si>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</si>
  <si>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</si>
  <si>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</si>
  <si>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</si>
  <si>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</si>
  <si>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</si>
  <si>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</si>
  <si>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</si>
  <si>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</si>
  <si>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</si>
  <si>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</si>
  <si>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</si>
  <si>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</si>
  <si>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</si>
  <si>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</si>
  <si>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</si>
  <si>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</si>
  <si>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</si>
  <si>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</si>
  <si>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</si>
  <si>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</si>
  <si>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</si>
  <si>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</si>
  <si>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</si>
  <si>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</si>
  <si>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</si>
  <si>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</si>
  <si>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</si>
  <si>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</si>
  <si>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</si>
  <si>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</si>
  <si>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</si>
  <si>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</si>
  <si>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</si>
  <si>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</si>
  <si>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</si>
  <si>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</si>
  <si>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</si>
  <si>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</si>
  <si>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</si>
  <si>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</si>
  <si>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</si>
  <si>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</si>
  <si>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</si>
  <si>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</si>
  <si>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</si>
  <si>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</si>
  <si>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</si>
  <si>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</si>
  <si>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</si>
  <si>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</si>
  <si>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</si>
  <si>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</si>
  <si>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</si>
  <si>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</si>
  <si>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</si>
  <si>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</si>
  <si>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</si>
  <si>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</si>
  <si>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</si>
  <si>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</si>
  <si>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</si>
  <si>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</si>
  <si>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</si>
  <si>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</si>
  <si>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</si>
  <si>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</si>
  <si>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</si>
  <si>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</si>
  <si>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</si>
  <si>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</si>
  <si>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</si>
  <si>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</si>
  <si>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</si>
  <si>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</si>
  <si>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</si>
  <si>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</si>
  <si>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</si>
  <si>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</si>
  <si>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</si>
  <si>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</si>
  <si>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</si>
  <si>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</si>
  <si>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</si>
  <si>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</si>
  <si>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</si>
  <si>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</si>
  <si>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</si>
  <si>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</si>
  <si>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</si>
  <si>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</si>
  <si>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</si>
  <si>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</si>
  <si>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</si>
  <si>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</si>
  <si>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</si>
  <si>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</si>
  <si>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</si>
  <si>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</si>
  <si>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</si>
  <si>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</si>
  <si>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</si>
  <si>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</si>
  <si>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</si>
  <si>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</si>
  <si>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</si>
  <si>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</si>
  <si>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</si>
  <si>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</si>
  <si>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</si>
  <si>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</si>
  <si>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</si>
  <si>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</si>
  <si>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</si>
  <si>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</si>
  <si>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</si>
  <si>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</si>
  <si>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</si>
  <si>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</si>
  <si>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</si>
  <si>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</si>
  <si>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</si>
  <si>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</si>
  <si>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</si>
  <si>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</si>
  <si>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</si>
  <si>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</si>
  <si>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</si>
  <si>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</si>
  <si>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</si>
  <si>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</si>
  <si>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</si>
  <si>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</si>
  <si>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</si>
  <si>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</si>
  <si>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</si>
  <si>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</si>
  <si>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</si>
  <si>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</si>
  <si>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</si>
  <si>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</si>
  <si>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</si>
  <si>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</si>
  <si>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</si>
  <si>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</si>
  <si>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</si>
  <si>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</si>
  <si>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</si>
  <si>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</si>
  <si>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</si>
  <si>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</si>
  <si>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</si>
  <si>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</si>
  <si>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</si>
  <si>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</si>
  <si>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</si>
  <si>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</si>
  <si>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</si>
  <si>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</si>
  <si>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</si>
  <si>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</si>
  <si>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</si>
  <si>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</si>
  <si>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</si>
  <si>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</si>
  <si>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</si>
  <si>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</si>
  <si>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</si>
  <si>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</si>
  <si>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</si>
  <si>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</si>
  <si>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</si>
  <si>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</si>
  <si>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</si>
  <si>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</si>
  <si>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</si>
  <si>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</si>
  <si>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</si>
  <si>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</si>
  <si>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</si>
  <si>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</si>
  <si>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</si>
  <si>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</si>
  <si>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</si>
  <si>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</si>
  <si>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</si>
  <si>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</si>
  <si>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</si>
  <si>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</si>
  <si>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</si>
  <si>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</si>
  <si>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</si>
  <si>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</si>
  <si>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</si>
  <si>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</si>
  <si>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</si>
  <si>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</si>
  <si>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</si>
  <si>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</si>
  <si>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</si>
  <si>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</si>
  <si>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</si>
  <si>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</si>
  <si>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</si>
  <si>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</si>
  <si>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</si>
  <si>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</si>
  <si>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</si>
  <si>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</si>
  <si>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</si>
  <si>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</si>
  <si>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</si>
  <si>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</si>
  <si>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</si>
  <si>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</si>
  <si>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</si>
  <si>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</si>
  <si>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</si>
  <si>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</si>
  <si>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</si>
  <si>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</si>
  <si>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</si>
  <si>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</si>
  <si>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</si>
  <si>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</si>
  <si>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</si>
  <si>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</si>
  <si>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</si>
  <si>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</si>
  <si>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</si>
  <si>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</si>
  <si>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</si>
  <si>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</si>
  <si>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</si>
  <si>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</si>
  <si>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</si>
  <si>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</si>
  <si>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</si>
  <si>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</si>
  <si>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</si>
  <si>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</si>
  <si>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</si>
  <si>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</si>
  <si>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</si>
  <si>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</si>
  <si>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</si>
  <si>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</si>
  <si>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</si>
  <si>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</si>
  <si>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</si>
  <si>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</si>
  <si>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</si>
  <si>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</si>
  <si>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</si>
  <si>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</si>
  <si>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</si>
  <si>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</si>
  <si>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</si>
  <si>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</si>
  <si>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</si>
  <si>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</si>
  <si>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</si>
  <si>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</si>
  <si>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</si>
  <si>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</si>
  <si>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</si>
  <si>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</si>
  <si>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</si>
  <si>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</si>
  <si>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</si>
  <si>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</si>
  <si>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</si>
  <si>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</si>
  <si>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</si>
  <si>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</si>
  <si>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</si>
  <si>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</si>
  <si>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</si>
  <si>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</si>
  <si>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</si>
  <si>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</si>
  <si>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</si>
  <si>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</si>
  <si>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</si>
  <si>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</si>
  <si>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</si>
  <si>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</si>
  <si>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</si>
  <si>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</si>
  <si>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</si>
  <si>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</si>
  <si>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</si>
  <si>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</si>
  <si>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</si>
  <si>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</si>
  <si>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</si>
  <si>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</si>
  <si>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</si>
  <si>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</si>
  <si>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</si>
  <si>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</si>
  <si>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</si>
  <si>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</si>
  <si>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</si>
  <si>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</si>
  <si>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</si>
  <si>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</si>
  <si>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</si>
  <si>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</si>
  <si>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</si>
  <si>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</si>
  <si>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</si>
  <si>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</si>
  <si>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</si>
  <si>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</si>
  <si>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</si>
  <si>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</si>
  <si>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</si>
  <si>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</si>
  <si>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</si>
  <si>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</si>
  <si>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</si>
  <si>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</si>
  <si>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</si>
  <si>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</si>
  <si>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</si>
  <si>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</si>
  <si>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</si>
  <si>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</si>
  <si>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</si>
  <si>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</si>
  <si>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</si>
  <si>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</si>
  <si>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</si>
  <si>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</si>
  <si>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</si>
  <si>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</si>
  <si>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</si>
  <si>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</si>
  <si>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</si>
  <si>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</si>
  <si>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</si>
  <si>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</si>
  <si>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</si>
  <si>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</si>
  <si>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</si>
  <si>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</si>
  <si>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</si>
  <si>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</si>
  <si>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</si>
  <si>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</si>
  <si>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</si>
  <si>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</si>
  <si>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</si>
  <si>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</si>
  <si>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</si>
  <si>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</si>
  <si>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</si>
  <si>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</si>
  <si>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</si>
  <si>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</si>
  <si>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</si>
  <si>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</si>
  <si>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</si>
  <si>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</si>
  <si>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</si>
  <si>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</si>
  <si>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</si>
  <si>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</si>
  <si>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</si>
  <si>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</si>
  <si>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</si>
  <si>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</si>
  <si>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</si>
  <si>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</si>
  <si>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</si>
  <si>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</si>
  <si>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</si>
  <si>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</si>
  <si>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</si>
  <si>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</si>
  <si>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</si>
  <si>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</si>
  <si>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</si>
  <si>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</si>
  <si>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</si>
  <si>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</si>
  <si>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</si>
  <si>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</si>
  <si>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</si>
  <si>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</si>
  <si>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</si>
  <si>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</si>
  <si>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</si>
  <si>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</si>
  <si>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</si>
  <si>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</si>
  <si>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</si>
  <si>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</si>
  <si>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</si>
  <si>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</si>
  <si>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</si>
  <si>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</si>
  <si>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</si>
  <si>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</si>
  <si>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</si>
  <si>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</si>
  <si>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</si>
  <si>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</si>
  <si>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</si>
  <si>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</si>
  <si>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</si>
  <si>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</si>
  <si>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</si>
  <si>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</si>
  <si>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</si>
  <si>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</si>
  <si>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</si>
  <si>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</si>
  <si>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</si>
  <si>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</si>
  <si>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</si>
  <si>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</si>
  <si>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</si>
  <si>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</si>
  <si>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</si>
  <si>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</si>
  <si>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</si>
  <si>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</si>
  <si>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</si>
  <si>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</si>
  <si>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</si>
  <si>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</si>
  <si>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</si>
  <si>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</si>
  <si>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</si>
  <si>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</si>
  <si>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</si>
  <si>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</si>
  <si>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</si>
  <si>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</si>
  <si>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</si>
  <si>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</si>
  <si>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</si>
  <si>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</si>
  <si>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</si>
  <si>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</si>
  <si>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</si>
  <si>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</si>
  <si>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</si>
  <si>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</si>
  <si>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</si>
  <si>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</si>
  <si>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</si>
  <si>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</si>
  <si>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</si>
  <si>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</si>
  <si>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</si>
  <si>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</si>
  <si>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</si>
  <si>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</si>
  <si>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</si>
  <si>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</si>
  <si>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</si>
  <si>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</si>
  <si>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</si>
  <si>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</si>
  <si>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</si>
  <si>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</si>
  <si>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</si>
  <si>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</si>
  <si>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</si>
  <si>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</si>
  <si>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</si>
  <si>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</si>
  <si>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</si>
  <si>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</si>
  <si>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</si>
  <si>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</si>
  <si>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</si>
  <si>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</si>
  <si>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</si>
  <si>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</si>
  <si>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</si>
  <si>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</si>
  <si>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</si>
  <si>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</si>
  <si>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</si>
  <si>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</si>
  <si>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</si>
  <si>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</si>
  <si>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</si>
  <si>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</si>
  <si>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</si>
  <si>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</si>
  <si>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</si>
  <si>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</si>
  <si>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</si>
  <si>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</si>
  <si>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</si>
  <si>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</si>
  <si>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</si>
  <si>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</si>
  <si>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</si>
  <si>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</si>
  <si>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</si>
  <si>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</si>
  <si>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</si>
  <si>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</si>
  <si>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</si>
  <si>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</si>
  <si>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</si>
  <si>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</si>
  <si>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</si>
  <si>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</si>
  <si>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</si>
  <si>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</si>
  <si>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</si>
  <si>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</si>
  <si>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</si>
  <si>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</si>
  <si>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</si>
  <si>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</si>
  <si>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</si>
  <si>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</si>
  <si>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</si>
  <si>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</si>
  <si>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</si>
  <si>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</si>
  <si>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</si>
  <si>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</si>
  <si>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</si>
  <si>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</si>
  <si>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</si>
  <si>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</si>
  <si>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</si>
  <si>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</si>
  <si>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</si>
  <si>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</si>
  <si>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</si>
  <si>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</si>
  <si>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</si>
  <si>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</si>
  <si>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</si>
  <si>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</si>
  <si>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</si>
  <si>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</si>
  <si>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</si>
  <si>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</si>
  <si>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</si>
  <si>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</si>
  <si>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</si>
  <si>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</si>
  <si>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</si>
  <si>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</si>
  <si>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</si>
  <si>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</si>
  <si>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</si>
  <si>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</si>
  <si>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</si>
  <si>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</si>
  <si>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</si>
  <si>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</si>
  <si>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</si>
  <si>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</si>
  <si>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</si>
  <si>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</si>
  <si>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</si>
  <si>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</si>
  <si>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</si>
  <si>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</si>
  <si>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</si>
  <si>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</si>
  <si>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</si>
  <si>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</si>
  <si>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</si>
  <si>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</si>
  <si>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</si>
  <si>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</si>
  <si>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</si>
  <si>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</si>
  <si>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</si>
  <si>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</si>
  <si>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</si>
  <si>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</si>
  <si>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</si>
  <si>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</si>
  <si>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</si>
  <si>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</si>
  <si>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</si>
  <si>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</si>
  <si>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</si>
  <si>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</si>
  <si>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</si>
  <si>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</si>
  <si>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</si>
  <si>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</si>
  <si>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</si>
  <si>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</si>
  <si>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</si>
  <si>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</si>
  <si>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</si>
  <si>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</si>
  <si>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</si>
  <si>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</si>
  <si>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</si>
  <si>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</si>
  <si>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</si>
  <si>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</si>
  <si>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</si>
  <si>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</si>
  <si>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</si>
  <si>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</si>
  <si>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</si>
  <si>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</si>
  <si>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</si>
  <si>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</si>
  <si>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</si>
  <si>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</si>
  <si>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</si>
  <si>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</si>
  <si>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</si>
  <si>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</si>
  <si>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</si>
  <si>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</si>
  <si>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</si>
  <si>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</si>
  <si>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</si>
  <si>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</si>
  <si>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</si>
  <si>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</si>
  <si>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</si>
  <si>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</si>
  <si>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</si>
  <si>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</si>
  <si>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</si>
  <si>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</si>
  <si>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</si>
  <si>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</si>
  <si>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</si>
  <si>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</si>
  <si>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</si>
  <si>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</si>
  <si>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</si>
  <si>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</si>
  <si>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</si>
  <si>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</si>
  <si>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</si>
  <si>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</si>
  <si>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</si>
  <si>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</si>
  <si>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</si>
  <si>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</si>
  <si>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</si>
  <si>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</si>
  <si>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</si>
  <si>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</si>
  <si>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</si>
  <si>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</si>
  <si>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</si>
  <si>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</si>
  <si>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</si>
  <si>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</si>
  <si>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</si>
  <si>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</si>
  <si>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</si>
  <si>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</si>
  <si>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</si>
  <si>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</si>
  <si>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</si>
  <si>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</si>
  <si>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</si>
  <si>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</si>
  <si>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</si>
  <si>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</si>
  <si>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</si>
  <si>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</si>
  <si>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</si>
  <si>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</si>
  <si>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</si>
  <si>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</si>
  <si>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</si>
  <si>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</si>
  <si>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</si>
  <si>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</si>
  <si>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</si>
  <si>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</si>
  <si>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</si>
  <si>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</si>
  <si>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</si>
  <si>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</si>
  <si>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</si>
  <si>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</si>
  <si>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</si>
  <si>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</si>
  <si>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</si>
  <si>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</si>
  <si>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</si>
  <si>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</si>
  <si>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</si>
  <si>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</si>
  <si>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</si>
  <si>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</si>
  <si>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</si>
  <si>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</si>
  <si>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</si>
  <si>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</si>
  <si>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</si>
  <si>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</si>
  <si>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</si>
  <si>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</si>
  <si>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</si>
  <si>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</si>
  <si>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</si>
  <si>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</si>
  <si>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</si>
  <si>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</si>
  <si>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</si>
  <si>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</si>
  <si>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</si>
  <si>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</si>
  <si>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</si>
  <si>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</si>
  <si>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</si>
  <si>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</si>
  <si>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</si>
  <si>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</si>
  <si>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</si>
  <si>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</si>
  <si>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</si>
  <si>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</si>
  <si>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</si>
  <si>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</si>
  <si>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</si>
  <si>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</si>
  <si>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</si>
  <si>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</si>
  <si>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</si>
  <si>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</si>
  <si>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</si>
  <si>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</si>
  <si>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</si>
  <si>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</si>
  <si>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</si>
  <si>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</si>
  <si>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</si>
  <si>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</si>
  <si>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</si>
  <si>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</si>
  <si>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</si>
  <si>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</si>
  <si>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</si>
  <si>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</si>
  <si>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</si>
  <si>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</si>
  <si>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</si>
  <si>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</si>
  <si>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</si>
  <si>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</si>
  <si>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</si>
  <si>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</si>
  <si>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</si>
  <si>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</si>
  <si>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</si>
  <si>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</si>
  <si>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</si>
  <si>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</si>
  <si>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</si>
  <si>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</si>
  <si>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</si>
  <si>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</si>
  <si>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</si>
  <si>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</si>
  <si>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</si>
  <si>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</si>
  <si>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</si>
  <si>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</si>
  <si>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</si>
  <si>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</si>
  <si>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</si>
  <si>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</si>
  <si>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</si>
  <si>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</si>
  <si>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</si>
  <si>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</si>
  <si>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</si>
  <si>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</si>
  <si>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</si>
  <si>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</si>
  <si>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</si>
  <si>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</si>
  <si>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</si>
  <si>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</si>
  <si>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</si>
  <si>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</si>
  <si>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</si>
  <si>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</si>
  <si>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</si>
  <si>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</si>
  <si>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</si>
  <si>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</si>
  <si>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</si>
  <si>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</si>
  <si>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</si>
  <si>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</si>
  <si>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</si>
  <si>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</si>
  <si>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</si>
  <si>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</si>
  <si>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</si>
  <si>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</si>
  <si>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</si>
  <si>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</si>
  <si>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</si>
  <si>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</si>
  <si>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</si>
  <si>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</si>
  <si>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</si>
  <si>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</si>
  <si>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</si>
  <si>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</si>
  <si>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</si>
  <si>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</si>
  <si>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</si>
  <si>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</si>
  <si>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</si>
  <si>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</si>
  <si>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</si>
  <si>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</si>
  <si>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</si>
  <si>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</si>
  <si>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</si>
  <si>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</si>
  <si>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</si>
  <si>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</si>
  <si>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</si>
  <si>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</si>
  <si>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</si>
  <si>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</si>
  <si>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</si>
  <si>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</si>
  <si>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</si>
  <si>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</si>
  <si>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</si>
  <si>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</si>
  <si>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</si>
  <si>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</si>
  <si>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</si>
  <si>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</si>
  <si>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</si>
  <si>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</si>
  <si>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</si>
  <si>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</si>
  <si>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</si>
  <si>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</si>
  <si>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</si>
  <si>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</si>
  <si>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</si>
  <si>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</si>
  <si>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</si>
  <si>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</si>
  <si>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</si>
  <si>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</si>
  <si>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</si>
  <si>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</si>
  <si>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</si>
  <si>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</si>
  <si>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</si>
  <si>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</si>
  <si>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</si>
  <si>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</si>
  <si>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</si>
  <si>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</si>
  <si>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</si>
  <si>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</si>
  <si>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</si>
  <si>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</si>
  <si>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</si>
  <si>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</si>
  <si>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</si>
  <si>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</si>
  <si>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</si>
  <si>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</si>
  <si>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</si>
  <si>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</si>
  <si>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</si>
  <si>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</si>
  <si>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</si>
  <si>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</si>
  <si>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</si>
  <si>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</si>
  <si>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</si>
  <si>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</si>
  <si>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</si>
  <si>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</si>
  <si>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</si>
  <si>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</si>
  <si>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</si>
  <si>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</si>
  <si>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</si>
  <si>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</si>
  <si>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</si>
  <si>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</si>
  <si>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</si>
  <si>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</si>
  <si>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</si>
  <si>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</si>
  <si>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</si>
  <si>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</si>
  <si>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</si>
  <si>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</si>
  <si>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</si>
  <si>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</si>
  <si>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</si>
  <si>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</si>
  <si>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</si>
  <si>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</si>
  <si>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</si>
  <si>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</si>
  <si>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</si>
  <si>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</si>
  <si>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</si>
  <si>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</si>
  <si>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</si>
  <si>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</si>
  <si>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</si>
  <si>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</si>
  <si>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</si>
  <si>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</si>
  <si>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</si>
  <si>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</si>
  <si>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</si>
  <si>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</si>
  <si>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</si>
  <si>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</si>
  <si>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</si>
  <si>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</si>
  <si>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</si>
  <si>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</si>
  <si>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</si>
  <si>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</si>
  <si>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</si>
  <si>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</si>
  <si>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</si>
  <si>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</si>
  <si>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</si>
  <si>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</si>
  <si>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</si>
  <si>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</si>
  <si>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</si>
  <si>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</si>
  <si>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</si>
  <si>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</si>
  <si>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</si>
  <si>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</si>
  <si>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</si>
  <si>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</si>
  <si>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</si>
  <si>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</si>
  <si>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</si>
  <si>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</si>
  <si>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</si>
  <si>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</si>
  <si>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</si>
  <si>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</si>
  <si>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</si>
  <si>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</si>
  <si>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</si>
  <si>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</si>
  <si>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</si>
  <si>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</si>
  <si>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</si>
  <si>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</si>
  <si>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</si>
  <si>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</si>
  <si>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</si>
  <si>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</si>
  <si>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</si>
  <si>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</si>
  <si>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</si>
  <si>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</si>
  <si>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</si>
  <si>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</si>
  <si>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</si>
  <si>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</si>
  <si>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</si>
  <si>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</si>
  <si>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</si>
  <si>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</si>
  <si>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</si>
  <si>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</si>
  <si>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</si>
  <si>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</si>
  <si>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</si>
  <si>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</si>
  <si>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</si>
  <si>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</si>
  <si>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</si>
  <si>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</si>
  <si>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</si>
  <si>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</si>
  <si>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</si>
  <si>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</si>
  <si>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</si>
  <si>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</si>
  <si>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</si>
  <si>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</si>
  <si>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</si>
  <si>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</si>
  <si>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</si>
  <si>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</si>
  <si>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</si>
  <si>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</si>
  <si>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</si>
  <si>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</si>
  <si>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</si>
  <si>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</si>
  <si>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</si>
  <si>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</si>
  <si>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</si>
  <si>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</si>
  <si>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</si>
  <si>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</si>
  <si>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</si>
  <si>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</si>
  <si>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</si>
  <si>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</si>
  <si>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</si>
  <si>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</si>
  <si>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</si>
  <si>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</si>
  <si>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</si>
  <si>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</si>
  <si>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</si>
  <si>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</si>
  <si>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</si>
  <si>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</si>
  <si>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</si>
  <si>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</si>
  <si>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</si>
  <si>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</si>
  <si>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</si>
  <si>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</si>
  <si>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</si>
  <si>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</si>
  <si>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</si>
  <si>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</si>
  <si>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</si>
  <si>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</si>
  <si>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</si>
  <si>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</si>
  <si>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</si>
  <si>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</si>
  <si>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</si>
  <si>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</si>
  <si>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</si>
  <si>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</si>
  <si>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</si>
  <si>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</si>
  <si>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</si>
  <si>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</si>
  <si>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</si>
  <si>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</si>
  <si>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</si>
  <si>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</si>
  <si>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</si>
  <si>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</si>
  <si>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</si>
  <si>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</si>
  <si>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</si>
  <si>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</si>
  <si>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</si>
  <si>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</si>
  <si>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</si>
  <si>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</si>
  <si>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</si>
  <si>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</si>
  <si>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</si>
  <si>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</si>
  <si>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</si>
  <si>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</si>
  <si>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</si>
  <si>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</si>
  <si>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</si>
  <si>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</si>
  <si>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</si>
  <si>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</si>
  <si>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</si>
  <si>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</si>
  <si>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</si>
  <si>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</si>
  <si>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</si>
  <si>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</si>
  <si>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</si>
  <si>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</si>
  <si>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</si>
  <si>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</si>
  <si>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</si>
  <si>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</si>
  <si>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</si>
  <si>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</si>
  <si>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</si>
  <si>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</si>
  <si>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</si>
  <si>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</si>
  <si>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</si>
  <si>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</si>
  <si>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</si>
  <si>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</si>
  <si>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</si>
  <si>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</si>
  <si>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</si>
  <si>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</si>
  <si>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</si>
  <si>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</si>
  <si>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</si>
  <si>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</si>
  <si>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</si>
  <si>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</si>
  <si>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</si>
  <si>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</si>
  <si>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</si>
  <si>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</si>
  <si>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</si>
  <si>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</si>
  <si>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</si>
  <si>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</si>
  <si>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</si>
  <si>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</si>
  <si>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</si>
  <si>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</si>
  <si>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</si>
  <si>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</si>
  <si>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</si>
  <si>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</si>
  <si>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</si>
  <si>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</si>
  <si>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</si>
  <si>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</si>
  <si>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</si>
  <si>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</si>
  <si>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</si>
  <si>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</si>
  <si>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</si>
  <si>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</si>
  <si>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</si>
  <si>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</si>
  <si>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</si>
  <si>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</si>
  <si>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</si>
  <si>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</si>
  <si>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</si>
  <si>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</si>
  <si>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</si>
  <si>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</si>
  <si>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</si>
  <si>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</si>
  <si>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</si>
  <si>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</si>
  <si>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</si>
  <si>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</si>
  <si>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</si>
  <si>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</si>
  <si>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</si>
  <si>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</si>
  <si>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</si>
  <si>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</si>
  <si>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</si>
  <si>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</si>
  <si>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</si>
  <si>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</si>
  <si>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</si>
  <si>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</si>
  <si>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</si>
  <si>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</si>
  <si>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</si>
  <si>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</si>
  <si>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</si>
  <si>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</si>
  <si>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</si>
  <si>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</si>
  <si>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</si>
  <si>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</si>
  <si>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</si>
  <si>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</si>
  <si>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</si>
  <si>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</si>
  <si>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</si>
  <si>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</si>
  <si>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</si>
  <si>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</si>
  <si>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</si>
  <si>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</si>
  <si>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</si>
  <si>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</si>
  <si>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</si>
  <si>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</si>
  <si>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</si>
  <si>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</si>
  <si>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</si>
  <si>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</si>
  <si>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</si>
  <si>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</si>
  <si>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</si>
  <si>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</si>
  <si>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</si>
  <si>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</si>
  <si>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</si>
  <si>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</si>
  <si>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</si>
  <si>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</si>
  <si>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</si>
  <si>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</si>
  <si>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</si>
  <si>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</si>
  <si>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</si>
  <si>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</si>
  <si>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</si>
  <si>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</si>
  <si>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</si>
  <si>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</si>
  <si>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</si>
  <si>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</si>
  <si>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</si>
  <si>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</si>
  <si>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</si>
  <si>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</si>
  <si>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</si>
  <si>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</si>
  <si>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</si>
  <si>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</si>
  <si>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</si>
  <si>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</si>
  <si>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</si>
  <si>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</si>
  <si>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</si>
  <si>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</si>
  <si>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</si>
  <si>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</si>
  <si>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</si>
  <si>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</si>
  <si>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</si>
  <si>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</si>
  <si>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</si>
  <si>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</si>
  <si>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</si>
  <si>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</si>
  <si>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</si>
  <si>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</si>
  <si>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</si>
  <si>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</si>
  <si>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</si>
  <si>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</si>
  <si>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</si>
  <si>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</si>
  <si>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</si>
  <si>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</si>
  <si>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</si>
  <si>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</si>
  <si>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</si>
  <si>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</si>
  <si>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</si>
  <si>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</si>
  <si>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</si>
  <si>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</si>
  <si>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</si>
  <si>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</si>
  <si>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</si>
  <si>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</si>
  <si>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</si>
  <si>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</si>
  <si>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</si>
  <si>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</si>
  <si>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</si>
  <si>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</si>
  <si>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</si>
  <si>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</si>
  <si>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</si>
  <si>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</si>
  <si>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</si>
  <si>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</si>
  <si>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</si>
  <si>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</si>
  <si>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</si>
  <si>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</si>
  <si>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</si>
  <si>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</si>
  <si>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</si>
  <si>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</si>
  <si>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</si>
  <si>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</si>
  <si>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</si>
  <si>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</si>
  <si>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</si>
  <si>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</si>
  <si>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</si>
  <si>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</si>
  <si>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</si>
  <si>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</si>
  <si>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</si>
  <si>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</si>
  <si>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</si>
  <si>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</si>
  <si>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</si>
  <si>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</si>
  <si>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</si>
  <si>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</si>
  <si>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</si>
  <si>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</si>
  <si>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</si>
  <si>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</si>
  <si>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</si>
  <si>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</si>
  <si>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</si>
  <si>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</si>
  <si>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</si>
  <si>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</si>
  <si>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</si>
  <si>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</si>
  <si>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</si>
  <si>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</si>
  <si>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</si>
  <si>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</si>
  <si>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</si>
  <si>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</si>
  <si>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</si>
  <si>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</si>
  <si>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</si>
  <si>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</si>
  <si>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</si>
  <si>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</si>
  <si>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</si>
  <si>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</si>
  <si>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</si>
  <si>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</si>
  <si>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</si>
  <si>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</si>
  <si>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</si>
  <si>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</si>
  <si>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</si>
  <si>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</si>
  <si>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</si>
  <si>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</si>
  <si>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</si>
  <si>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</si>
  <si>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</si>
  <si>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</si>
  <si>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</si>
  <si>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</si>
  <si>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</si>
  <si>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</si>
  <si>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</si>
  <si>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</si>
  <si>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</si>
  <si>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</si>
  <si>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</si>
  <si>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</si>
  <si>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</si>
  <si>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</si>
  <si>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</si>
  <si>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</si>
  <si>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</si>
  <si>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</si>
  <si>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</si>
  <si>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</si>
  <si>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</si>
  <si>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</si>
  <si>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</si>
  <si>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</si>
  <si>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</si>
  <si>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</si>
  <si>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</si>
  <si>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</si>
  <si>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</si>
  <si>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</si>
  <si>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</si>
  <si>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</si>
  <si>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</si>
  <si>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</si>
  <si>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</si>
  <si>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</si>
  <si>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</si>
  <si>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</si>
  <si>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</si>
  <si>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</si>
  <si>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</si>
  <si>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</si>
  <si>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</si>
  <si>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</si>
  <si>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</si>
  <si>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</si>
  <si>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</si>
  <si>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</si>
  <si>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</si>
  <si>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</si>
  <si>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</si>
  <si>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</si>
  <si>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</si>
  <si>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</si>
  <si>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</si>
  <si>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</si>
  <si>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</si>
  <si>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</si>
  <si>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</si>
  <si>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</si>
  <si>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</si>
  <si>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</si>
  <si>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</si>
  <si>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</si>
  <si>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</si>
  <si>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</si>
  <si>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</si>
  <si>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</si>
  <si>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</si>
  <si>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</si>
  <si>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</si>
  <si>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</si>
  <si>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</si>
  <si>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</si>
  <si>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</si>
  <si>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</si>
  <si>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</si>
  <si>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</si>
  <si>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</si>
  <si>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</si>
  <si>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</si>
  <si>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</si>
  <si>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</si>
  <si>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</si>
  <si>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</si>
  <si>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</si>
  <si>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</si>
  <si>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</si>
  <si>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</si>
  <si>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</si>
  <si>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</si>
  <si>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</si>
  <si>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</si>
  <si>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</si>
  <si>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</si>
  <si>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</si>
  <si>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</si>
  <si>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</si>
  <si>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</si>
  <si>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</si>
  <si>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</si>
  <si>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</si>
  <si>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</si>
  <si>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</si>
  <si>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</si>
  <si>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</si>
  <si>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</si>
  <si>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</si>
  <si>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</si>
  <si>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</si>
  <si>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</si>
  <si>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</si>
  <si>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</si>
  <si>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</si>
  <si>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</si>
  <si>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</si>
  <si>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</si>
  <si>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</si>
  <si>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</si>
  <si>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</si>
  <si>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</si>
  <si>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</si>
  <si>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</si>
  <si>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</si>
  <si>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</si>
  <si>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</si>
  <si>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</si>
  <si>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</si>
  <si>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</si>
  <si>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</si>
  <si>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</si>
  <si>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</si>
  <si>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</si>
  <si>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</si>
  <si>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</si>
  <si>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</si>
  <si>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</si>
  <si>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</si>
  <si>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</si>
  <si>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</si>
  <si>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</si>
  <si>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</si>
  <si>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</si>
  <si>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</si>
  <si>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</si>
  <si>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</si>
  <si>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</si>
  <si>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</si>
  <si>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</si>
  <si>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</si>
  <si>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</si>
  <si>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</si>
  <si>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</si>
  <si>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</si>
  <si>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</si>
  <si>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</si>
  <si>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</si>
  <si>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</si>
  <si>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</si>
  <si>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</si>
  <si>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</si>
  <si>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</si>
  <si>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</si>
  <si>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</si>
  <si>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</si>
  <si>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</si>
  <si>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</si>
  <si>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</si>
  <si>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</si>
  <si>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</si>
  <si>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</si>
  <si>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</si>
  <si>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</si>
  <si>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</si>
  <si>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</si>
  <si>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</si>
  <si>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</si>
  <si>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</si>
  <si>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</si>
  <si>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</si>
  <si>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</si>
  <si>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</si>
  <si>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</si>
  <si>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</si>
  <si>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</si>
  <si>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</si>
  <si>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</si>
  <si>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</si>
  <si>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</si>
  <si>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</si>
  <si>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</si>
  <si>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</si>
  <si>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</si>
  <si>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</si>
  <si>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</si>
  <si>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</si>
  <si>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</si>
  <si>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</si>
  <si>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</si>
  <si>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</si>
  <si>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</si>
  <si>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</si>
  <si>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</si>
  <si>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</si>
  <si>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</si>
  <si>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</si>
  <si>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</si>
  <si>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</si>
  <si>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</si>
  <si>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</si>
  <si>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</si>
  <si>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</si>
  <si>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</si>
  <si>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</si>
  <si>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</si>
  <si>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</si>
  <si>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</si>
  <si>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</si>
  <si>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</si>
  <si>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</si>
  <si>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</si>
  <si>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</si>
  <si>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</si>
  <si>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</si>
  <si>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</si>
  <si>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</si>
  <si>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</si>
  <si>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</si>
  <si>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</si>
  <si>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</si>
  <si>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</si>
  <si>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</si>
  <si>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</si>
  <si>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</si>
  <si>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</si>
  <si>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</si>
  <si>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</si>
  <si>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</si>
  <si>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</si>
  <si>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</si>
  <si>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</si>
  <si>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</si>
  <si>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</si>
  <si>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</si>
  <si>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</si>
  <si>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</si>
  <si>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</si>
  <si>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</si>
  <si>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</si>
  <si>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</si>
  <si>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</si>
  <si>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</si>
  <si>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</si>
  <si>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</si>
  <si>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</si>
  <si>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</si>
  <si>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</si>
  <si>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</si>
  <si>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</si>
  <si>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</si>
  <si>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</si>
  <si>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</si>
  <si>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</si>
  <si>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</si>
  <si>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</si>
  <si>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</si>
  <si>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</si>
  <si>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</si>
  <si>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</si>
  <si>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</si>
  <si>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</si>
  <si>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</si>
  <si>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</si>
  <si>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</si>
  <si>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</si>
  <si>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</si>
  <si>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</si>
  <si>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</si>
  <si>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</si>
  <si>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</si>
  <si>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</si>
  <si>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</si>
  <si>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</si>
  <si>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</si>
  <si>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</si>
  <si>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</si>
  <si>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</si>
  <si>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</si>
  <si>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</si>
  <si>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</si>
  <si>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</si>
  <si>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</si>
  <si>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</si>
  <si>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</si>
  <si>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</si>
  <si>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</si>
  <si>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</si>
  <si>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</si>
  <si>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</si>
  <si>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</si>
  <si>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</si>
  <si>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</si>
  <si>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</si>
  <si>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</si>
  <si>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</si>
  <si>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</si>
  <si>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</si>
  <si>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</si>
  <si>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</si>
  <si>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</si>
  <si>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</si>
  <si>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</si>
  <si>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</si>
  <si>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</si>
  <si>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</si>
  <si>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</si>
  <si>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</si>
  <si>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</si>
  <si>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</si>
  <si>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</si>
  <si>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</si>
  <si>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</si>
  <si>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</si>
  <si>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</si>
  <si>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</si>
  <si>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</si>
  <si>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</si>
  <si>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</si>
  <si>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</si>
  <si>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</si>
  <si>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</si>
  <si>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</si>
  <si>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</si>
  <si>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</si>
  <si>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</si>
  <si>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</si>
  <si>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</si>
  <si>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</si>
  <si>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</si>
  <si>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</si>
  <si>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</si>
  <si>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</si>
  <si>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</si>
  <si>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</si>
  <si>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</si>
  <si>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</si>
  <si>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</si>
  <si>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</si>
  <si>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</si>
  <si>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</si>
  <si>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</si>
  <si>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</si>
  <si>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</si>
  <si>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</si>
  <si>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</si>
  <si>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</si>
  <si>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</si>
  <si>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</si>
  <si>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</si>
  <si>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</si>
  <si>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</si>
  <si>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</si>
  <si>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</si>
  <si>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</si>
  <si>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</si>
  <si>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</si>
  <si>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</si>
  <si>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</si>
  <si>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</si>
  <si>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</si>
  <si>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</si>
  <si>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</si>
  <si>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</si>
  <si>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</si>
  <si>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</si>
  <si>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</si>
  <si>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</si>
  <si>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</si>
  <si>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</si>
  <si>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</si>
  <si>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</si>
  <si>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</si>
  <si>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</si>
  <si>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</si>
  <si>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</si>
  <si>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</si>
  <si>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</si>
  <si>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</si>
  <si>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</si>
  <si>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</si>
  <si>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</si>
  <si>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</si>
  <si>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</si>
  <si>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</si>
  <si>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</si>
  <si>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</si>
  <si>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</si>
  <si>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</si>
  <si>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</si>
  <si>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</si>
  <si>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</si>
  <si>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</si>
  <si>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</si>
  <si>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</si>
  <si>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</si>
  <si>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</si>
  <si>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</si>
  <si>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</si>
  <si>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</si>
  <si>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</si>
  <si>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</si>
  <si>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</si>
  <si>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</si>
  <si>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</si>
  <si>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</si>
  <si>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</si>
  <si>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</si>
  <si>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</si>
  <si>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</si>
  <si>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</si>
  <si>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</si>
  <si>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</si>
  <si>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</si>
  <si>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</si>
  <si>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</si>
  <si>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</si>
  <si>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</si>
  <si>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</si>
  <si>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</si>
  <si>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</si>
  <si>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</si>
  <si>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</si>
  <si>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</si>
  <si>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</si>
  <si>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</si>
  <si>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</si>
  <si>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</si>
  <si>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</si>
  <si>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</si>
  <si>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</si>
  <si>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</si>
  <si>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</si>
  <si>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</si>
  <si>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</si>
  <si>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</si>
  <si>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</si>
  <si>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</si>
  <si>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</si>
  <si>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</si>
  <si>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</si>
  <si>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</si>
  <si>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</si>
  <si>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</si>
  <si>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</si>
  <si>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</si>
  <si>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</si>
  <si>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</si>
  <si>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</si>
  <si>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</si>
  <si>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</si>
  <si>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</si>
  <si>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</si>
  <si>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</si>
  <si>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</si>
  <si>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</si>
  <si>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</si>
  <si>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</si>
  <si>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</si>
  <si>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</si>
  <si>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</si>
  <si>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</si>
  <si>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</si>
  <si>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</si>
  <si>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</si>
  <si>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</si>
  <si>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</si>
  <si>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</si>
  <si>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</si>
  <si>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</si>
  <si>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</si>
  <si>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</si>
  <si>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</si>
  <si>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</si>
  <si>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</si>
  <si>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</si>
  <si>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</si>
  <si>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</si>
  <si>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</si>
  <si>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</si>
  <si>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</si>
  <si>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</si>
  <si>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</si>
  <si>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</si>
  <si>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</si>
  <si>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</si>
  <si>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</si>
  <si>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</si>
  <si>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</si>
  <si>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</si>
  <si>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</si>
  <si>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</si>
  <si>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</si>
  <si>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</si>
  <si>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</si>
  <si>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</si>
  <si>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</si>
  <si>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</si>
  <si>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</si>
  <si>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</si>
  <si>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</si>
  <si>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</si>
  <si>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</si>
  <si>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</si>
  <si>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</si>
  <si>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</si>
  <si>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</si>
  <si>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</si>
  <si>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</si>
  <si>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</si>
  <si>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</si>
  <si>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</si>
  <si>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</si>
  <si>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</si>
  <si>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</si>
  <si>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</si>
  <si>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</si>
  <si>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</si>
  <si>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</si>
  <si>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</si>
  <si>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</si>
  <si>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</si>
  <si>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</si>
  <si>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</si>
  <si>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</si>
  <si>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</si>
  <si>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</si>
  <si>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</si>
  <si>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</si>
  <si>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</si>
  <si>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</si>
  <si>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</si>
  <si>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</si>
  <si>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</si>
  <si>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</si>
  <si>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</si>
  <si>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</si>
  <si>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</si>
  <si>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</si>
  <si>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</si>
  <si>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</si>
  <si>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</si>
  <si>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</si>
  <si>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</si>
  <si>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</si>
  <si>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</si>
  <si>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</si>
  <si>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</si>
  <si>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</si>
  <si>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</si>
  <si>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</si>
  <si>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</si>
  <si>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</si>
  <si>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</si>
  <si>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</si>
  <si>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</si>
  <si>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</si>
  <si>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</si>
  <si>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</si>
  <si>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</si>
  <si>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</si>
  <si>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</si>
  <si>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</si>
  <si>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</si>
  <si>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</si>
  <si>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</si>
  <si>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</si>
  <si>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</si>
  <si>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</si>
  <si>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</si>
  <si>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</si>
  <si>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</si>
  <si>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</si>
  <si>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</si>
  <si>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</si>
  <si>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</si>
  <si>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</si>
  <si>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</si>
  <si>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</si>
  <si>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</si>
  <si>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</si>
  <si>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</si>
  <si>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</si>
  <si>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</si>
  <si>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</si>
  <si>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</si>
  <si>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</si>
  <si>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</si>
  <si>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</si>
  <si>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</si>
  <si>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</si>
  <si>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</si>
  <si>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</si>
  <si>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</si>
  <si>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</si>
  <si>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</si>
  <si>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</si>
  <si>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</si>
  <si>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</si>
  <si>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</si>
  <si>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</si>
  <si>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</si>
  <si>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</si>
  <si>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</si>
  <si>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</si>
  <si>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</si>
  <si>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</si>
  <si>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</si>
  <si>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</si>
  <si>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</si>
  <si>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</si>
  <si>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</si>
  <si>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</si>
  <si>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</si>
  <si>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</si>
  <si>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</si>
  <si>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</si>
  <si>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</si>
  <si>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</si>
  <si>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</si>
  <si>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</si>
  <si>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</si>
  <si>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</si>
  <si>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</si>
  <si>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</si>
  <si>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</si>
  <si>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</si>
  <si>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</si>
  <si>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</si>
  <si>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</si>
  <si>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</si>
  <si>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</si>
  <si>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</si>
  <si>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</si>
  <si>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</si>
  <si>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</si>
  <si>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</si>
  <si>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</si>
  <si>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</si>
  <si>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</si>
  <si>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</si>
  <si>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</si>
  <si>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</si>
  <si>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</si>
  <si>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</si>
  <si>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</si>
  <si>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</si>
  <si>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</si>
  <si>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</si>
  <si>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</si>
  <si>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</si>
  <si>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</si>
  <si>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</si>
  <si>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</si>
  <si>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</si>
  <si>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</si>
  <si>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</si>
  <si>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</si>
  <si>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</si>
  <si>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</si>
  <si>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</si>
  <si>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</si>
  <si>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</si>
  <si>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</si>
  <si>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</si>
  <si>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</si>
  <si>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</si>
  <si>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</si>
  <si>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</si>
  <si>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</si>
  <si>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</si>
  <si>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</si>
  <si>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</si>
  <si>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</si>
  <si>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</si>
  <si>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</si>
  <si>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</si>
  <si>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</si>
  <si>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</si>
  <si>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</si>
  <si>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</si>
  <si>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</si>
  <si>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</si>
  <si>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</si>
  <si>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</si>
  <si>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</si>
  <si>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</si>
  <si>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</si>
  <si>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</si>
  <si>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</si>
  <si>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</si>
  <si>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</si>
  <si>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</si>
  <si>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</si>
  <si>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</si>
  <si>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</si>
  <si>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</si>
  <si>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</si>
  <si>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</si>
  <si>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</si>
  <si>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</si>
  <si>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</si>
  <si>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</si>
  <si>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</si>
  <si>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</si>
  <si>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</si>
  <si>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</si>
  <si>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</si>
  <si>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</si>
  <si>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</si>
  <si>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</si>
  <si>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</si>
  <si>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</si>
  <si>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</si>
  <si>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</si>
  <si>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</si>
  <si>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</si>
  <si>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</si>
  <si>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</si>
  <si>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</si>
  <si>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</si>
  <si>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</si>
  <si>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</si>
  <si>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</si>
  <si>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</si>
  <si>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</si>
  <si>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</si>
  <si>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</si>
  <si>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</si>
  <si>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</si>
  <si>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</si>
  <si>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</si>
  <si>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</si>
  <si>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</si>
  <si>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</si>
  <si>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</si>
  <si>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</si>
  <si>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</si>
  <si>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</si>
  <si>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</si>
  <si>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</si>
  <si>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</si>
  <si>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</si>
  <si>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</si>
  <si>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</si>
  <si>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</si>
  <si>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</si>
  <si>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</si>
  <si>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</si>
  <si>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</si>
  <si>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</si>
  <si>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</si>
  <si>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</si>
  <si>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</si>
  <si>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</si>
  <si>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</si>
  <si>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</si>
  <si>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</si>
  <si>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</si>
  <si>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</si>
  <si>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</si>
  <si>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</si>
  <si>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</si>
  <si>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</si>
  <si>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</si>
  <si>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</si>
  <si>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</si>
  <si>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</si>
  <si>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</si>
  <si>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</si>
  <si>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</si>
  <si>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</si>
  <si>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</si>
  <si>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</si>
  <si>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</si>
  <si>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</si>
  <si>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</si>
  <si>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</si>
  <si>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</si>
  <si>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</si>
  <si>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</si>
  <si>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</si>
  <si>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</si>
  <si>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</si>
  <si>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</si>
  <si>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</si>
  <si>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</si>
  <si>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</si>
  <si>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</si>
  <si>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</si>
  <si>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</si>
  <si>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</si>
  <si>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</si>
  <si>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</si>
  <si>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</si>
  <si>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</si>
  <si>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</si>
  <si>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</si>
  <si>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</si>
  <si>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</si>
  <si>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</si>
  <si>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</si>
  <si>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</si>
  <si>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</si>
  <si>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</si>
  <si>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</si>
  <si>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</si>
  <si>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</si>
  <si>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</si>
  <si>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</si>
  <si>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</si>
  <si>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</si>
  <si>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</si>
  <si>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</si>
  <si>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</si>
  <si>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</si>
  <si>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</si>
  <si>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</si>
  <si>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</si>
  <si>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</si>
  <si>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</si>
  <si>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</si>
  <si>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</si>
  <si>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</si>
  <si>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</si>
  <si>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</si>
  <si>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</si>
  <si>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</si>
  <si>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</si>
  <si>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</si>
  <si>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</si>
  <si>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</si>
  <si>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</si>
  <si>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</si>
  <si>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</si>
  <si>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</si>
  <si>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</si>
  <si>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</si>
  <si>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</si>
  <si>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</si>
  <si>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</si>
  <si>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</si>
  <si>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</si>
  <si>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</si>
  <si>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</si>
  <si>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</si>
  <si>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</si>
  <si>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</si>
  <si>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</si>
  <si>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</si>
  <si>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</si>
  <si>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</si>
  <si>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</si>
  <si>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</si>
  <si>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</si>
  <si>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</si>
  <si>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</si>
  <si>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</si>
  <si>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</si>
  <si>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</si>
  <si>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</si>
  <si>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</si>
  <si>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</si>
  <si>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</si>
  <si>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</si>
  <si>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</si>
  <si>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</si>
  <si>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</si>
  <si>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</si>
  <si>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</si>
  <si>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</si>
  <si>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</si>
  <si>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</si>
  <si>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</si>
  <si>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</si>
  <si>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</si>
  <si>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</si>
  <si>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</si>
  <si>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</si>
  <si>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</si>
  <si>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</si>
  <si>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</si>
  <si>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</si>
  <si>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</si>
  <si>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</si>
  <si>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</si>
  <si>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</si>
  <si>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</si>
  <si>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</si>
  <si>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</si>
  <si>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</si>
  <si>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</si>
  <si>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</si>
  <si>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</si>
  <si>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</si>
  <si>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</si>
  <si>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</si>
  <si>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</si>
  <si>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</si>
  <si>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</si>
  <si>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</si>
  <si>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</si>
  <si>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</si>
  <si>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</si>
  <si>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</si>
  <si>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</si>
  <si>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</si>
  <si>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</si>
  <si>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</si>
  <si>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</si>
  <si>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</si>
  <si>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</si>
  <si>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</si>
  <si>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</si>
  <si>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</si>
  <si>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</si>
  <si>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</si>
  <si>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</si>
  <si>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</si>
  <si>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</si>
  <si>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</si>
  <si>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</si>
  <si>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</si>
  <si>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</si>
  <si>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</si>
  <si>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</si>
  <si>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</si>
  <si>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</si>
  <si>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</si>
  <si>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</si>
  <si>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</si>
  <si>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</si>
  <si>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</si>
  <si>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</si>
  <si>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</si>
  <si>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</si>
  <si>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</si>
  <si>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</si>
  <si>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</si>
  <si>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</si>
  <si>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</si>
  <si>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</si>
  <si>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</si>
  <si>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</si>
  <si>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</si>
  <si>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</si>
  <si>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</si>
  <si>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</si>
  <si>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</si>
  <si>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</si>
  <si>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</si>
  <si>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</si>
  <si>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</si>
  <si>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</si>
  <si>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</si>
  <si>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</si>
  <si>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</si>
  <si>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</si>
  <si>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</si>
  <si>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</si>
  <si>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</si>
  <si>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</si>
  <si>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</si>
  <si>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</si>
  <si>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</si>
  <si>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</si>
  <si>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</si>
  <si>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</si>
  <si>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</si>
  <si>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</si>
  <si>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</si>
  <si>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</si>
  <si>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</si>
  <si>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</si>
  <si>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</si>
  <si>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</si>
  <si>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</si>
  <si>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</si>
  <si>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</si>
  <si>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</si>
  <si>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</si>
  <si>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</si>
  <si>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</si>
  <si>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</si>
  <si>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</si>
  <si>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</si>
  <si>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</si>
  <si>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</si>
  <si>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</si>
  <si>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</si>
  <si>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</si>
  <si>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</si>
  <si>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</si>
  <si>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</si>
  <si>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</si>
  <si>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</si>
  <si>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</si>
  <si>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</si>
  <si>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</si>
  <si>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</si>
  <si>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</si>
  <si>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</si>
  <si>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</si>
  <si>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</si>
  <si>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</si>
  <si>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</si>
  <si>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</si>
  <si>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</si>
  <si>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</si>
  <si>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</si>
  <si>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</si>
  <si>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</si>
  <si>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</si>
  <si>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</si>
  <si>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</si>
  <si>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</si>
  <si>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</si>
  <si>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</si>
  <si>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</si>
  <si>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</si>
  <si>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</si>
  <si>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</si>
  <si>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</si>
  <si>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</si>
  <si>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</si>
  <si>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</si>
  <si>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</si>
  <si>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</si>
  <si>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</si>
  <si>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</si>
  <si>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</si>
  <si>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</si>
  <si>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</si>
  <si>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</si>
  <si>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</si>
  <si>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</si>
  <si>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</si>
  <si>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</si>
  <si>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</si>
  <si>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</si>
  <si>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</si>
  <si>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</si>
  <si>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</si>
  <si>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</si>
  <si>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</si>
  <si>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</si>
  <si>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</si>
  <si>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</si>
  <si>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</si>
  <si>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</si>
  <si>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</si>
  <si>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</si>
  <si>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</si>
  <si>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</si>
  <si>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</si>
  <si>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</si>
  <si>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</si>
  <si>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</si>
  <si>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</si>
  <si>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</si>
  <si>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</si>
  <si>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</si>
  <si>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</si>
  <si>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</si>
  <si>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</si>
  <si>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</si>
  <si>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</si>
  <si>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</si>
  <si>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</si>
  <si>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</si>
  <si>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</si>
  <si>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</si>
  <si>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</si>
  <si>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</si>
  <si>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</si>
  <si>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</si>
  <si>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</si>
  <si>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</si>
  <si>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</si>
  <si>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</si>
  <si>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</si>
  <si>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</si>
  <si>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</si>
  <si>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</si>
  <si>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</si>
  <si>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</si>
  <si>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</si>
  <si>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</si>
  <si>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</si>
  <si>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</si>
  <si>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</si>
  <si>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</si>
  <si>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</si>
  <si>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</si>
  <si>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</si>
  <si>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</si>
  <si>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</si>
  <si>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</si>
  <si>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</si>
  <si>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</si>
  <si>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</si>
  <si>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</si>
  <si>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</si>
  <si>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</si>
  <si>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</si>
  <si>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</si>
  <si>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</si>
  <si>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</si>
  <si>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</si>
  <si>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</si>
  <si>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</si>
  <si>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</si>
  <si>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</si>
  <si>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</si>
  <si>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</si>
  <si>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</si>
  <si>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</si>
  <si>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</si>
  <si>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</si>
  <si>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</si>
  <si>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</si>
  <si>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</si>
  <si>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</si>
  <si>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</si>
  <si>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</si>
  <si>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</si>
  <si>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</si>
  <si>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</si>
  <si>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</si>
  <si>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</si>
  <si>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</si>
  <si>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</si>
  <si>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</si>
  <si>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</si>
  <si>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</si>
  <si>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</si>
  <si>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</si>
  <si>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</si>
  <si>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</si>
  <si>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</si>
  <si>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</si>
  <si>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</si>
  <si>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</si>
  <si>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</si>
  <si>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</si>
  <si>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</si>
  <si>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</si>
  <si>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</si>
  <si>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</si>
  <si>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</si>
  <si>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</si>
  <si>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</si>
  <si>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</si>
  <si>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</si>
  <si>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</si>
  <si>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</si>
  <si>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</si>
  <si>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</si>
  <si>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</si>
  <si>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</si>
  <si>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</si>
  <si>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</si>
  <si>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</si>
  <si>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</si>
  <si>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</si>
  <si>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</si>
  <si>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</si>
  <si>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</si>
  <si>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</si>
  <si>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</si>
  <si>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</si>
  <si>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</si>
  <si>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</si>
  <si>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</si>
  <si>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</si>
  <si>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</si>
  <si>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</si>
  <si>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</si>
  <si>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</si>
  <si>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</si>
  <si>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</si>
  <si>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</si>
  <si>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</si>
  <si>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</si>
  <si>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</si>
  <si>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</si>
  <si>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</si>
  <si>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</si>
  <si>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</si>
  <si>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</si>
  <si>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</si>
  <si>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</si>
  <si>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</si>
  <si>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</si>
  <si>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</si>
  <si>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</si>
  <si>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</si>
  <si>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</si>
  <si>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</si>
  <si>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</si>
  <si>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</si>
  <si>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</si>
  <si>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</si>
  <si>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</si>
  <si>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</si>
  <si>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</si>
  <si>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</si>
  <si>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</si>
  <si>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</si>
  <si>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</si>
  <si>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</si>
  <si>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</si>
  <si>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</si>
  <si>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</si>
  <si>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</si>
  <si>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</si>
  <si>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</si>
  <si>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</si>
  <si>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</si>
  <si>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</si>
  <si>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</si>
  <si>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</si>
  <si>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</si>
  <si>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</si>
  <si>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</si>
  <si>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</si>
  <si>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</si>
  <si>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</si>
  <si>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</si>
  <si>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</si>
  <si>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</si>
  <si>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</si>
  <si>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</si>
  <si>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</si>
  <si>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</si>
  <si>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</si>
  <si>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</si>
  <si>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</si>
  <si>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</si>
  <si>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</si>
  <si>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</si>
  <si>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</si>
  <si>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</si>
  <si>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</si>
  <si>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</si>
  <si>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</si>
  <si>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</si>
  <si>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</si>
  <si>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</si>
  <si>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</si>
  <si>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</si>
  <si>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</si>
  <si>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</si>
  <si>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</si>
  <si>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</si>
  <si>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</si>
  <si>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</si>
  <si>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</si>
  <si>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</si>
  <si>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</si>
  <si>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</si>
  <si>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</si>
  <si>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</si>
  <si>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</si>
  <si>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</si>
  <si>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</si>
  <si>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</si>
  <si>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</si>
  <si>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</si>
  <si>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</si>
  <si>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</si>
  <si>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</si>
  <si>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</si>
  <si>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</si>
  <si>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</si>
  <si>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</si>
  <si>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</si>
  <si>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</si>
  <si>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</si>
  <si>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</si>
  <si>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</si>
  <si>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</si>
  <si>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</si>
  <si>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</si>
  <si>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</si>
  <si>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</si>
  <si>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</si>
  <si>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</si>
  <si>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</si>
  <si>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</si>
  <si>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</si>
  <si>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</si>
  <si>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</si>
  <si>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</si>
  <si>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</si>
  <si>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</si>
  <si>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</si>
  <si>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</si>
  <si>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</si>
  <si>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</si>
  <si>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</si>
  <si>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</si>
  <si>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</si>
  <si>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</si>
  <si>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</si>
  <si>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</si>
  <si>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</si>
  <si>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</si>
  <si>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</si>
  <si>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</si>
  <si>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</si>
  <si>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</si>
  <si>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</si>
  <si>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</si>
  <si>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</si>
  <si>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</si>
  <si>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</si>
  <si>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</si>
  <si>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</si>
  <si>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</si>
  <si>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</si>
  <si>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</si>
  <si>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</si>
  <si>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</si>
  <si>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</si>
  <si>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</si>
  <si>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</si>
  <si>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</si>
  <si>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</si>
  <si>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</si>
  <si>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</si>
  <si>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</si>
  <si>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</si>
  <si>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</si>
  <si>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</si>
  <si>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</si>
  <si>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</si>
  <si>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</si>
  <si>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</si>
  <si>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</si>
  <si>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</si>
  <si>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</si>
  <si>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</si>
  <si>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</si>
  <si>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</si>
  <si>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</si>
  <si>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</si>
  <si>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</si>
  <si>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</si>
  <si>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</si>
  <si>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</si>
  <si>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</si>
  <si>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</si>
  <si>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</si>
  <si>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</si>
  <si>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</si>
  <si>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</si>
  <si>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</si>
  <si>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</si>
  <si>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</si>
  <si>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</si>
  <si>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</si>
  <si>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</si>
  <si>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</si>
  <si>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</si>
  <si>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</si>
  <si>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</si>
  <si>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</si>
  <si>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</si>
  <si>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</si>
  <si>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</si>
  <si>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</si>
  <si>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</si>
  <si>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</si>
  <si>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</si>
  <si>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</si>
  <si>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</si>
  <si>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</si>
  <si>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</si>
  <si>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</si>
  <si>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</si>
  <si>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</si>
  <si>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</si>
  <si>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</si>
  <si>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</si>
  <si>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</si>
  <si>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</si>
  <si>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</si>
  <si>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</si>
  <si>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</si>
  <si>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</si>
  <si>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</si>
  <si>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</si>
  <si>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</si>
  <si>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</si>
  <si>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</si>
  <si>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</si>
  <si>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</si>
  <si>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</si>
  <si>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</si>
  <si>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</si>
  <si>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</si>
  <si>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</si>
  <si>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</si>
  <si>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</si>
  <si>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</si>
  <si>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</si>
  <si>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</si>
  <si>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</si>
  <si>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</si>
  <si>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</si>
  <si>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</si>
  <si>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</si>
  <si>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</si>
  <si>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</si>
  <si>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</si>
  <si>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</si>
  <si>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</si>
  <si>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</si>
  <si>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</si>
  <si>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</si>
  <si>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</si>
  <si>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</si>
  <si>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</si>
  <si>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</si>
  <si>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</si>
  <si>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</si>
  <si>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</si>
  <si>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</si>
  <si>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</si>
  <si>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</si>
  <si>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</si>
  <si>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</si>
  <si>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</si>
  <si>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</si>
  <si>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</si>
  <si>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</si>
  <si>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</si>
  <si>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</si>
  <si>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</si>
  <si>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</si>
  <si>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</si>
  <si>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</si>
  <si>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</si>
  <si>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</si>
  <si>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</si>
  <si>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</si>
  <si>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</si>
  <si>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</si>
  <si>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</si>
  <si>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</si>
  <si>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</si>
  <si>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</si>
  <si>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</si>
  <si>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</si>
  <si>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</si>
  <si>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</si>
  <si>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</si>
  <si>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</si>
  <si>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</si>
  <si>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</si>
  <si>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</si>
  <si>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</si>
  <si>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</si>
  <si>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</si>
  <si>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</si>
  <si>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</si>
  <si>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</si>
  <si>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</si>
  <si>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</si>
  <si>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</si>
  <si>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</si>
  <si>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</si>
  <si>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</si>
  <si>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</si>
  <si>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</si>
  <si>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</si>
  <si>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</si>
  <si>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</si>
  <si>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</si>
  <si>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</si>
  <si>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</si>
  <si>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</si>
  <si>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</si>
  <si>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</si>
  <si>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</si>
  <si>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</si>
  <si>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</si>
  <si>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</si>
  <si>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</si>
  <si>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</si>
  <si>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</si>
  <si>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</si>
  <si>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</si>
  <si>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</si>
  <si>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</si>
  <si>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</si>
  <si>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</si>
  <si>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</si>
  <si>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</si>
  <si>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</si>
  <si>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</si>
  <si>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</si>
  <si>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</si>
  <si>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</si>
  <si>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</si>
  <si>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</si>
  <si>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</si>
  <si>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</si>
  <si>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</si>
  <si>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</si>
  <si>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</si>
  <si>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</si>
  <si>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</si>
  <si>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</si>
  <si>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</si>
  <si>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</si>
  <si>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</si>
  <si>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</si>
  <si>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</si>
  <si>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</si>
  <si>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</si>
  <si>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</si>
  <si>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</si>
  <si>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</si>
  <si>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</si>
  <si>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</si>
  <si>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</si>
  <si>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</si>
  <si>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</si>
  <si>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</si>
  <si>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</si>
  <si>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</si>
  <si>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</si>
  <si>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</si>
  <si>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</si>
  <si>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</si>
  <si>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</si>
  <si>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</si>
  <si>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</si>
  <si>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</si>
  <si>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</si>
  <si>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</si>
  <si>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</si>
  <si>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</si>
  <si>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</si>
  <si>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</si>
  <si>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</si>
  <si>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</si>
  <si>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</si>
  <si>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</si>
  <si>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</si>
  <si>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</si>
  <si>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</si>
  <si>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</si>
  <si>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</si>
  <si>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</si>
  <si>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</si>
  <si>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</si>
  <si>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</si>
  <si>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</si>
  <si>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</si>
  <si>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</si>
  <si>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</si>
  <si>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</si>
  <si>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</si>
  <si>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</si>
  <si>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</si>
  <si>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</si>
  <si>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</si>
  <si>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</si>
  <si>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</si>
  <si>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</si>
  <si>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</si>
  <si>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</si>
  <si>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</si>
  <si>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</si>
  <si>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</si>
  <si>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</si>
  <si>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</si>
  <si>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</si>
  <si>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</si>
  <si>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</si>
  <si>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</si>
  <si>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</si>
  <si>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</si>
  <si>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</si>
  <si>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</si>
  <si>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</si>
  <si>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</si>
  <si>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</si>
  <si>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</si>
  <si>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</si>
  <si>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</si>
  <si>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</si>
  <si>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</si>
  <si>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</si>
  <si>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</si>
  <si>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</si>
  <si>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</si>
  <si>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</si>
  <si>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</si>
  <si>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</si>
  <si>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</si>
  <si>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</si>
  <si>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</si>
  <si>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</si>
  <si>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</si>
  <si>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</si>
  <si>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</si>
  <si>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</si>
  <si>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</si>
  <si>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</si>
  <si>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</si>
  <si>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</si>
  <si>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</si>
  <si>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</si>
  <si>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</si>
  <si>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</si>
  <si>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</si>
  <si>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</si>
  <si>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</si>
  <si>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</si>
  <si>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</si>
  <si>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</si>
  <si>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</si>
  <si>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</si>
  <si>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</si>
  <si>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</si>
  <si>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</si>
  <si>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</si>
  <si>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</si>
  <si>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</si>
  <si>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</si>
  <si>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</si>
  <si>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</si>
  <si>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</si>
  <si>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</si>
  <si>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</si>
  <si>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</si>
  <si>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</si>
  <si>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</si>
  <si>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</si>
  <si>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</si>
  <si>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</si>
  <si>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</si>
  <si>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</si>
  <si>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</si>
  <si>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</si>
  <si>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</si>
  <si>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</si>
  <si>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</si>
  <si>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</si>
  <si>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</si>
  <si>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</si>
  <si>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</si>
  <si>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</si>
  <si>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</si>
  <si>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</si>
  <si>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</si>
  <si>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</si>
  <si>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</si>
  <si>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</si>
  <si>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</si>
  <si>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</si>
  <si>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</si>
  <si>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</si>
  <si>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</si>
  <si>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</si>
  <si>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</si>
  <si>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</si>
  <si>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</si>
  <si>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</si>
  <si>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</si>
  <si>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</si>
  <si>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</si>
  <si>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</si>
  <si>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</si>
  <si>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</si>
  <si>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</si>
  <si>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</si>
  <si>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</si>
  <si>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</si>
  <si>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</si>
  <si>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</si>
  <si>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</si>
  <si>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</si>
  <si>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</si>
  <si>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</si>
  <si>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</si>
  <si>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</si>
  <si>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</si>
  <si>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</si>
  <si>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</si>
  <si>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</si>
  <si>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</si>
  <si>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</si>
  <si>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</si>
  <si>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</si>
  <si>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</si>
  <si>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</si>
  <si>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</si>
  <si>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</si>
  <si>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</si>
  <si>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</si>
  <si>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</si>
  <si>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</si>
  <si>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</si>
  <si>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</si>
  <si>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</si>
  <si>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</si>
  <si>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</si>
  <si>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</si>
  <si>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</si>
  <si>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</si>
  <si>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</si>
  <si>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</si>
  <si>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</si>
  <si>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</si>
  <si>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</si>
  <si>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</si>
  <si>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</si>
  <si>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</si>
  <si>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</si>
  <si>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</si>
  <si>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</si>
  <si>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</si>
  <si>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</si>
  <si>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</si>
  <si>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</si>
  <si>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</si>
  <si>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</si>
  <si>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</si>
  <si>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</si>
  <si>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</si>
  <si>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</si>
  <si>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</si>
  <si>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</si>
  <si>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</si>
  <si>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</si>
  <si>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</si>
  <si>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</si>
  <si>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</si>
  <si>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</si>
  <si>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</si>
  <si>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</si>
  <si>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</si>
  <si>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</si>
  <si>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</si>
  <si>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</si>
  <si>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</si>
  <si>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</si>
  <si>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</si>
  <si>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</si>
  <si>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</si>
  <si>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</si>
  <si>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</si>
  <si>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</si>
  <si>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</si>
  <si>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</si>
  <si>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</si>
  <si>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</si>
  <si>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</si>
  <si>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</si>
  <si>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</si>
  <si>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</si>
  <si>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</si>
  <si>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</si>
  <si>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</si>
  <si>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</si>
  <si>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</si>
  <si>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</si>
  <si>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</si>
  <si>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</si>
  <si>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</si>
  <si>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</si>
  <si>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</si>
  <si>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</si>
  <si>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</si>
  <si>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</si>
  <si>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</si>
  <si>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</si>
  <si>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</si>
  <si>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</si>
  <si>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</si>
  <si>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</si>
  <si>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</si>
  <si>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</si>
  <si>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</si>
  <si>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</si>
  <si>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</si>
  <si>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</si>
  <si>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</si>
  <si>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</si>
  <si>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</si>
  <si>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</si>
  <si>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</si>
  <si>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</si>
  <si>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</si>
  <si>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</si>
  <si>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</si>
  <si>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</si>
  <si>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</si>
  <si>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</si>
  <si>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</si>
  <si>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</si>
  <si>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</si>
  <si>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</si>
  <si>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</si>
  <si>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</si>
  <si>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</si>
  <si>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</si>
  <si>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RHONE A ARAMON</t>
  </si>
  <si>
    <t>RHONE</t>
  </si>
  <si>
    <t>06126600</t>
  </si>
  <si>
    <t>18690155900069</t>
  </si>
  <si>
    <t>AGENCE DE L'EAU RHONE MEDITERRANEE CORSE</t>
  </si>
  <si>
    <t>34255833500077</t>
  </si>
  <si>
    <t>AQUASCOP BIOLOGIE site de Monptellier</t>
  </si>
  <si>
    <t>IBMR-18-M189</t>
  </si>
  <si>
    <t>JOYCE LAMBERT, LEA FERET, VINCENT BOUCHAREYCHAS</t>
  </si>
  <si>
    <t>Points contacts</t>
  </si>
  <si>
    <t>DROITE</t>
  </si>
  <si>
    <t>ETIAGE NORMAL</t>
  </si>
  <si>
    <t>ENSOLEILLE</t>
  </si>
  <si>
    <t>FAIBLE</t>
  </si>
  <si>
    <t>PARTIELLEMENT</t>
  </si>
  <si>
    <t>Présence de Jussie et de CER DEM (dérivant)</t>
  </si>
  <si>
    <t>abondant</t>
  </si>
  <si>
    <t>NEWCOD (Pohlia)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</si>
</sst>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836066</v>
      </c>
      <c r="G10" s="105"/>
      <c r="H10" s="106"/>
    </row>
    <row r="11" spans="1:8" ht="15">
      <c r="A11" s="10" t="s">
        <v>2281</v>
      </c>
      <c r="B11" s="47">
        <v>43356</v>
      </c>
      <c r="D11" s="10" t="s">
        <v>2284</v>
      </c>
      <c r="E11" s="52">
        <v>6312085</v>
      </c>
      <c r="G11" s="105"/>
      <c r="H11" s="106"/>
    </row>
    <row r="12" spans="1:8" ht="15">
      <c r="A12" s="10" t="s">
        <v>2287</v>
      </c>
      <c r="B12" s="52" t="s">
        <v>5290</v>
      </c>
      <c r="D12" s="10" t="s">
        <v>2285</v>
      </c>
      <c r="E12" s="52">
        <v>835950</v>
      </c>
      <c r="G12" s="107"/>
      <c r="H12" s="108"/>
    </row>
    <row r="13" spans="1:5" ht="17.25" customHeight="1" thickBot="1">
      <c r="A13" s="2"/>
      <c r="B13" s="55"/>
      <c r="D13" s="10" t="s">
        <v>2286</v>
      </c>
      <c r="E13" s="52">
        <v>6311953</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836066</v>
      </c>
    </row>
    <row r="18" spans="1:3" ht="15">
      <c r="A18" s="115"/>
      <c r="B18" s="49" t="s">
        <v>2271</v>
      </c>
      <c r="C18" s="61">
        <f>E11</f>
        <v>6312085</v>
      </c>
    </row>
    <row r="19" spans="1:2" ht="15">
      <c r="A19" s="3" t="s">
        <v>2063</v>
      </c>
      <c r="B19" s="29">
        <v>14</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200</v>
      </c>
    </row>
    <row r="25" spans="1:2" ht="15">
      <c r="A25" s="43" t="s">
        <v>2068</v>
      </c>
      <c r="B25" s="31">
        <v>480</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91</v>
      </c>
      <c r="D35" s="28" t="s">
        <v>2288</v>
      </c>
      <c r="E35" s="32">
        <v>9</v>
      </c>
    </row>
    <row r="36" spans="1:5" s="7" customFormat="1" ht="15" customHeight="1">
      <c r="A36" s="5" t="s">
        <v>2113</v>
      </c>
      <c r="B36" s="30">
        <v>200</v>
      </c>
      <c r="C36" s="6"/>
      <c r="D36" s="8" t="s">
        <v>2112</v>
      </c>
      <c r="E36" s="30">
        <v>200</v>
      </c>
    </row>
    <row r="37" spans="1:5" s="7" customFormat="1" ht="15" customHeight="1">
      <c r="A37" s="5" t="s">
        <v>2111</v>
      </c>
      <c r="B37" s="30">
        <v>26</v>
      </c>
      <c r="C37" s="6"/>
      <c r="D37" s="8" t="s">
        <v>2110</v>
      </c>
      <c r="E37" s="30">
        <v>2.5</v>
      </c>
    </row>
    <row r="38" spans="1:5" s="7" customFormat="1" ht="15" customHeight="1">
      <c r="A38" s="5" t="s">
        <v>2115</v>
      </c>
      <c r="B38" s="30">
        <v>39</v>
      </c>
      <c r="C38" s="6"/>
      <c r="D38" s="8" t="s">
        <v>2115</v>
      </c>
      <c r="E38" s="30">
        <v>4</v>
      </c>
    </row>
    <row r="39" spans="1:5" s="7" customFormat="1" ht="15" customHeight="1">
      <c r="A39" s="8" t="s">
        <v>2109</v>
      </c>
      <c r="B39" s="30" t="s">
        <v>5299</v>
      </c>
      <c r="C39" s="6"/>
      <c r="D39" s="8" t="s">
        <v>2109</v>
      </c>
      <c r="E39" s="30" t="s">
        <v>5299</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v>5</v>
      </c>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c r="C57" s="6"/>
      <c r="D57" s="14" t="s">
        <v>2095</v>
      </c>
      <c r="E57" s="19">
        <v>4</v>
      </c>
    </row>
    <row r="58" spans="1:5" s="15" customFormat="1" ht="15">
      <c r="A58" s="3" t="s">
        <v>2094</v>
      </c>
      <c r="B58" s="9"/>
      <c r="C58" s="6"/>
      <c r="D58" s="10" t="s">
        <v>2094</v>
      </c>
      <c r="E58" s="9">
        <v>4</v>
      </c>
    </row>
    <row r="59" spans="1:5" s="15" customFormat="1" ht="15">
      <c r="A59" s="3" t="s">
        <v>2093</v>
      </c>
      <c r="B59" s="9"/>
      <c r="C59" s="6"/>
      <c r="D59" s="10" t="s">
        <v>2093</v>
      </c>
      <c r="E59" s="9"/>
    </row>
    <row r="60" spans="1:5" s="15" customFormat="1" ht="15">
      <c r="A60" s="3" t="s">
        <v>2092</v>
      </c>
      <c r="B60" s="9">
        <v>3</v>
      </c>
      <c r="C60" s="6"/>
      <c r="D60" s="10" t="s">
        <v>2092</v>
      </c>
      <c r="E60" s="9"/>
    </row>
    <row r="61" spans="1:5" s="15" customFormat="1" ht="15">
      <c r="A61" s="3" t="s">
        <v>2091</v>
      </c>
      <c r="B61" s="9">
        <v>5</v>
      </c>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v>2</v>
      </c>
      <c r="C65" s="6"/>
      <c r="D65" s="14" t="s">
        <v>2089</v>
      </c>
      <c r="E65" s="19">
        <v>5</v>
      </c>
    </row>
    <row r="66" spans="1:5" s="15" customFormat="1" ht="15">
      <c r="A66" s="3" t="s">
        <v>2088</v>
      </c>
      <c r="B66" s="9">
        <v>5</v>
      </c>
      <c r="C66" s="6"/>
      <c r="D66" s="10" t="s">
        <v>2088</v>
      </c>
      <c r="E66" s="9"/>
    </row>
    <row r="67" spans="1:5" s="15" customFormat="1" ht="15">
      <c r="A67" s="3" t="s">
        <v>2087</v>
      </c>
      <c r="B67" s="9"/>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v>1</v>
      </c>
    </row>
    <row r="74" spans="1:5" s="15" customFormat="1" ht="15">
      <c r="A74" s="3" t="s">
        <v>2082</v>
      </c>
      <c r="B74" s="9"/>
      <c r="C74" s="6"/>
      <c r="D74" s="10" t="s">
        <v>2082</v>
      </c>
      <c r="E74" s="9">
        <v>3</v>
      </c>
    </row>
    <row r="75" spans="1:5" s="15" customFormat="1" ht="15">
      <c r="A75" s="3" t="s">
        <v>2081</v>
      </c>
      <c r="B75" s="9"/>
      <c r="C75" s="6"/>
      <c r="D75" s="10" t="s">
        <v>2081</v>
      </c>
      <c r="E75" s="9">
        <v>4</v>
      </c>
    </row>
    <row r="76" spans="1:5" s="15" customFormat="1" ht="15">
      <c r="A76" s="3" t="s">
        <v>2080</v>
      </c>
      <c r="B76" s="9">
        <v>4</v>
      </c>
      <c r="C76" s="6"/>
      <c r="D76" s="10" t="s">
        <v>2080</v>
      </c>
      <c r="E76" s="9">
        <v>2</v>
      </c>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v>5</v>
      </c>
      <c r="C81" s="6"/>
      <c r="D81" s="14" t="s">
        <v>2077</v>
      </c>
      <c r="E81" s="19">
        <v>3</v>
      </c>
    </row>
    <row r="82" spans="1:5" s="15" customFormat="1" ht="15">
      <c r="A82" s="3" t="s">
        <v>2076</v>
      </c>
      <c r="B82" s="9"/>
      <c r="C82" s="6"/>
      <c r="D82" s="10" t="s">
        <v>2076</v>
      </c>
      <c r="E82" s="9"/>
    </row>
    <row r="83" spans="1:5" s="15" customFormat="1" ht="15">
      <c r="A83" s="3" t="s">
        <v>2075</v>
      </c>
      <c r="B83" s="9"/>
      <c r="C83" s="6"/>
      <c r="D83" s="10" t="s">
        <v>2075</v>
      </c>
      <c r="E83" s="9">
        <v>2</v>
      </c>
    </row>
    <row r="84" spans="1:5" s="15" customFormat="1" ht="15">
      <c r="A84" s="3" t="s">
        <v>2074</v>
      </c>
      <c r="B84" s="9">
        <v>3</v>
      </c>
      <c r="C84" s="6"/>
      <c r="D84" s="10" t="s">
        <v>2074</v>
      </c>
      <c r="E84" s="9">
        <v>4</v>
      </c>
    </row>
    <row r="85" spans="1:5" s="15" customFormat="1" ht="15">
      <c r="A85" s="3" t="s">
        <v>2073</v>
      </c>
      <c r="B85" s="9">
        <v>2</v>
      </c>
      <c r="C85" s="6"/>
      <c r="D85" s="10" t="s">
        <v>2073</v>
      </c>
      <c r="E85" s="9">
        <v>1</v>
      </c>
    </row>
    <row r="86" spans="1:5" s="15" customFormat="1" ht="15">
      <c r="A86" s="3" t="s">
        <v>2072</v>
      </c>
      <c r="B86" s="9"/>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t="s">
        <v>5298</v>
      </c>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c r="E97" s="35">
        <v>1.65</v>
      </c>
      <c r="F97" s="35" t="s">
        <v>2294</v>
      </c>
    </row>
    <row r="98" spans="1:6" ht="15">
      <c r="A98" s="33" t="s">
        <v>1289</v>
      </c>
      <c r="B98" s="20" t="str">
        <f>VLOOKUP(A98,'Ref Taxo'!A:B,2,FALSE)</f>
        <v>Oedogonium</v>
      </c>
      <c r="C98" s="21">
        <f>VLOOKUP(A98,'Ref Taxo'!A:D,4,FALSE)</f>
        <v>1134</v>
      </c>
      <c r="D98" s="34"/>
      <c r="E98" s="35">
        <v>0.01</v>
      </c>
      <c r="F98" s="35" t="s">
        <v>2294</v>
      </c>
    </row>
    <row r="99" spans="1:6" ht="15">
      <c r="A99" s="33" t="s">
        <v>1381</v>
      </c>
      <c r="B99" s="20" t="str">
        <f>VLOOKUP(A99,'Ref Taxo'!A:B,2,FALSE)</f>
        <v>Phormidium</v>
      </c>
      <c r="C99" s="21">
        <f>VLOOKUP(A99,'Ref Taxo'!A:D,4,FALSE)</f>
        <v>6414</v>
      </c>
      <c r="D99" s="34"/>
      <c r="E99" s="35">
        <v>1.05</v>
      </c>
      <c r="F99" s="35" t="s">
        <v>2294</v>
      </c>
    </row>
    <row r="100" spans="1:6" ht="15">
      <c r="A100" s="33" t="s">
        <v>1883</v>
      </c>
      <c r="B100" s="20" t="str">
        <f>VLOOKUP(A100,'Ref Taxo'!A:B,2,FALSE)</f>
        <v>Spirogyra</v>
      </c>
      <c r="C100" s="21">
        <f>VLOOKUP(A100,'Ref Taxo'!A:D,4,FALSE)</f>
        <v>1147</v>
      </c>
      <c r="D100" s="34"/>
      <c r="E100" s="35">
        <v>0.1</v>
      </c>
      <c r="F100" s="35" t="s">
        <v>2294</v>
      </c>
    </row>
    <row r="101" spans="1:6" ht="15">
      <c r="A101" s="33" t="s">
        <v>196</v>
      </c>
      <c r="B101" s="20" t="str">
        <f>VLOOKUP(A101,'Ref Taxo'!A:B,2,FALSE)</f>
        <v>Bryum</v>
      </c>
      <c r="C101" s="21">
        <f>VLOOKUP(A101,'Ref Taxo'!A:D,4,FALSE)</f>
        <v>1272</v>
      </c>
      <c r="D101" s="34"/>
      <c r="E101" s="35">
        <v>0.01</v>
      </c>
      <c r="F101" s="35" t="s">
        <v>2294</v>
      </c>
    </row>
    <row r="102" spans="1:6" ht="15">
      <c r="A102" s="33" t="s">
        <v>479</v>
      </c>
      <c r="B102" s="20" t="str">
        <f>VLOOKUP(A102,'Ref Taxo'!A:B,2,FALSE)</f>
        <v>Cratoneuron filicinum</v>
      </c>
      <c r="C102" s="21">
        <f>VLOOKUP(A102,'Ref Taxo'!A:D,4,FALSE)</f>
        <v>1233</v>
      </c>
      <c r="D102" s="34"/>
      <c r="E102" s="35">
        <v>0.15</v>
      </c>
      <c r="F102" s="35" t="s">
        <v>2294</v>
      </c>
    </row>
    <row r="103" spans="1:6" ht="15">
      <c r="A103" s="33" t="s">
        <v>701</v>
      </c>
      <c r="B103" s="20" t="str">
        <f>VLOOKUP(A103,'Ref Taxo'!A:B,2,FALSE)</f>
        <v>Kindbergia praelonga</v>
      </c>
      <c r="C103" s="21">
        <f>VLOOKUP(A103,'Ref Taxo'!A:D,4,FALSE)</f>
        <v>30014</v>
      </c>
      <c r="D103" s="34"/>
      <c r="E103" s="35">
        <v>0.05</v>
      </c>
      <c r="F103" s="35" t="s">
        <v>2294</v>
      </c>
    </row>
    <row r="104" spans="1:6" ht="15">
      <c r="A104" s="33" t="s">
        <v>5300</v>
      </c>
      <c r="B104" s="20" t="e">
        <f>VLOOKUP(A104,'Ref Taxo'!A:B,2,FALSE)</f>
        <v>#N/A</v>
      </c>
      <c r="C104" s="21" t="e">
        <f>VLOOKUP(A104,'Ref Taxo'!A:D,4,FALSE)</f>
        <v>#N/A</v>
      </c>
      <c r="D104" s="34"/>
      <c r="E104" s="35">
        <v>0.01</v>
      </c>
      <c r="F104" s="35" t="s">
        <v>2294</v>
      </c>
    </row>
    <row r="105" spans="1:6" ht="15">
      <c r="A105" s="33" t="s">
        <v>1928</v>
      </c>
      <c r="B105" s="20" t="str">
        <f>VLOOKUP(A105,'Ref Taxo'!A:B,2,FALSE)</f>
        <v>Thamnobryum alopecurum</v>
      </c>
      <c r="C105" s="21">
        <f>VLOOKUP(A105,'Ref Taxo'!A:D,4,FALSE)</f>
        <v>1344</v>
      </c>
      <c r="D105" s="34"/>
      <c r="E105" s="35">
        <v>0.01</v>
      </c>
      <c r="F105" s="35" t="s">
        <v>2294</v>
      </c>
    </row>
    <row r="106" spans="1:6" ht="15">
      <c r="A106" s="33" t="s">
        <v>922</v>
      </c>
      <c r="B106" s="20" t="str">
        <f>VLOOKUP(A106,'Ref Taxo'!A:B,2,FALSE)</f>
        <v>Iris pseudacorus</v>
      </c>
      <c r="C106" s="21">
        <f>VLOOKUP(A106,'Ref Taxo'!A:D,4,FALSE)</f>
        <v>1601</v>
      </c>
      <c r="D106" s="34"/>
      <c r="E106" s="35">
        <v>0.03</v>
      </c>
      <c r="F106" s="35" t="s">
        <v>2294</v>
      </c>
    </row>
    <row r="107" spans="1:6" ht="15">
      <c r="A107" s="33" t="s">
        <v>1366</v>
      </c>
      <c r="B107" s="20" t="str">
        <f>VLOOKUP(A107,'Ref Taxo'!A:B,2,FALSE)</f>
        <v>Phalaris arundinacea</v>
      </c>
      <c r="C107" s="21">
        <f>VLOOKUP(A107,'Ref Taxo'!A:D,4,FALSE)</f>
        <v>1577</v>
      </c>
      <c r="D107" s="34"/>
      <c r="E107" s="35">
        <v>0.02</v>
      </c>
      <c r="F107" s="35" t="s">
        <v>2294</v>
      </c>
    </row>
    <row r="108" spans="1:6" ht="15">
      <c r="A108" s="33" t="s">
        <v>1383</v>
      </c>
      <c r="B108" s="20" t="str">
        <f>VLOOKUP(A108,'Ref Taxo'!A:B,2,FALSE)</f>
        <v>Phragmites australis</v>
      </c>
      <c r="C108" s="21">
        <f>VLOOKUP(A108,'Ref Taxo'!A:D,4,FALSE)</f>
        <v>1579</v>
      </c>
      <c r="D108" s="34"/>
      <c r="E108" s="35">
        <v>0.01</v>
      </c>
      <c r="F108" s="35" t="s">
        <v>2294</v>
      </c>
    </row>
    <row r="109" spans="1:6" ht="15">
      <c r="A109" s="33" t="s">
        <v>97</v>
      </c>
      <c r="B109" s="20" t="str">
        <f>VLOOKUP(A109,'Ref Taxo'!A:B,2,FALSE)</f>
        <v>Arundo donax</v>
      </c>
      <c r="C109" s="21">
        <f>VLOOKUP(A109,'Ref Taxo'!A:D,4,FALSE)</f>
        <v>1551</v>
      </c>
      <c r="D109" s="34"/>
      <c r="E109" s="35">
        <v>0.05</v>
      </c>
      <c r="F109" s="35" t="s">
        <v>2294</v>
      </c>
    </row>
    <row r="110" spans="1:6" ht="15">
      <c r="A110" s="33" t="s">
        <v>150</v>
      </c>
      <c r="B110" s="20" t="str">
        <f>VLOOKUP(A110,'Ref Taxo'!A:B,2,FALSE)</f>
        <v>Bidens frondosa</v>
      </c>
      <c r="C110" s="21">
        <f>VLOOKUP(A110,'Ref Taxo'!A:D,4,FALSE)</f>
        <v>1727</v>
      </c>
      <c r="D110" s="34"/>
      <c r="E110" s="35">
        <v>0.01</v>
      </c>
      <c r="F110" s="35" t="s">
        <v>2294</v>
      </c>
    </row>
    <row r="111" spans="1:6" ht="15">
      <c r="A111" s="33" t="s">
        <v>1616</v>
      </c>
      <c r="B111" s="20" t="str">
        <f>VLOOKUP(A111,'Ref Taxo'!A:B,2,FALSE)</f>
        <v>Ranunculus repens</v>
      </c>
      <c r="C111" s="21">
        <f>VLOOKUP(A111,'Ref Taxo'!A:D,4,FALSE)</f>
        <v>1910</v>
      </c>
      <c r="D111" s="34"/>
      <c r="E111" s="35">
        <v>0.01</v>
      </c>
      <c r="F111" s="35" t="s">
        <v>2294</v>
      </c>
    </row>
    <row r="112" spans="1:6" ht="15">
      <c r="A112" s="33" t="s">
        <v>362</v>
      </c>
      <c r="B112" s="20" t="str">
        <f>VLOOKUP(A112,'Ref Taxo'!A:B,2,FALSE)</f>
        <v>Ceratophyllum demersum</v>
      </c>
      <c r="C112" s="21">
        <f>VLOOKUP(A112,'Ref Taxo'!A:D,4,FALSE)</f>
        <v>1717</v>
      </c>
      <c r="D112" s="34">
        <v>0.27</v>
      </c>
      <c r="E112" s="35"/>
      <c r="F112" s="35" t="s">
        <v>2294</v>
      </c>
    </row>
    <row r="113" spans="1:6" ht="15">
      <c r="A113" s="33" t="s">
        <v>1026</v>
      </c>
      <c r="B113" s="20" t="str">
        <f>VLOOKUP(A113,'Ref Taxo'!A:B,2,FALSE)</f>
        <v>Lemna minor</v>
      </c>
      <c r="C113" s="21">
        <f>VLOOKUP(A113,'Ref Taxo'!A:D,4,FALSE)</f>
        <v>1626</v>
      </c>
      <c r="D113" s="34"/>
      <c r="E113" s="35">
        <v>0.01</v>
      </c>
      <c r="F113" s="35" t="s">
        <v>2294</v>
      </c>
    </row>
    <row r="114" spans="1:6" ht="15">
      <c r="A114" s="33" t="s">
        <v>1027</v>
      </c>
      <c r="B114" s="20" t="str">
        <f>VLOOKUP(A114,'Ref Taxo'!A:B,2,FALSE)</f>
        <v>Lemna minuta</v>
      </c>
      <c r="C114" s="21">
        <f>VLOOKUP(A114,'Ref Taxo'!A:D,4,FALSE)</f>
        <v>29962</v>
      </c>
      <c r="D114" s="34"/>
      <c r="E114" s="35">
        <v>0.01</v>
      </c>
      <c r="F114" s="35" t="s">
        <v>2294</v>
      </c>
    </row>
    <row r="115" spans="1:6" ht="15">
      <c r="A115" s="33" t="s">
        <v>1207</v>
      </c>
      <c r="B115" s="20" t="str">
        <f>VLOOKUP(A115,'Ref Taxo'!A:B,2,FALSE)</f>
        <v>Myriophyllum spicatum</v>
      </c>
      <c r="C115" s="21">
        <f>VLOOKUP(A115,'Ref Taxo'!A:D,4,FALSE)</f>
        <v>1778</v>
      </c>
      <c r="D115" s="34">
        <v>1.35</v>
      </c>
      <c r="E115" s="35">
        <v>0.1</v>
      </c>
      <c r="F115" s="35" t="s">
        <v>2294</v>
      </c>
    </row>
    <row r="116" spans="1:6" ht="15">
      <c r="A116" s="33" t="s">
        <v>1218</v>
      </c>
      <c r="B116" s="20" t="str">
        <f>VLOOKUP(A116,'Ref Taxo'!A:B,2,FALSE)</f>
        <v>Najas marina</v>
      </c>
      <c r="C116" s="21">
        <f>VLOOKUP(A116,'Ref Taxo'!A:D,4,FALSE)</f>
        <v>1835</v>
      </c>
      <c r="D116" s="34">
        <v>4.41</v>
      </c>
      <c r="E116" s="35">
        <v>0.01</v>
      </c>
      <c r="F116" s="35" t="s">
        <v>2294</v>
      </c>
    </row>
    <row r="117" spans="1:6" ht="15">
      <c r="A117" s="33" t="s">
        <v>1221</v>
      </c>
      <c r="B117" s="20" t="str">
        <f>VLOOKUP(A117,'Ref Taxo'!A:B,2,FALSE)</f>
        <v>Najas minor</v>
      </c>
      <c r="C117" s="21">
        <f>VLOOKUP(A117,'Ref Taxo'!A:D,4,FALSE)</f>
        <v>1836</v>
      </c>
      <c r="D117" s="34">
        <v>0.23</v>
      </c>
      <c r="E117" s="35"/>
      <c r="F117" s="35" t="s">
        <v>2294</v>
      </c>
    </row>
    <row r="118" spans="1:6" ht="15">
      <c r="A118" s="33" t="s">
        <v>1476</v>
      </c>
      <c r="B118" s="20" t="str">
        <f>VLOOKUP(A118,'Ref Taxo'!A:B,2,FALSE)</f>
        <v>Potamogeton nodosus</v>
      </c>
      <c r="C118" s="21">
        <f>VLOOKUP(A118,'Ref Taxo'!A:D,4,FALSE)</f>
        <v>1652</v>
      </c>
      <c r="D118" s="34">
        <v>2.97</v>
      </c>
      <c r="E118" s="35">
        <v>0.1</v>
      </c>
      <c r="F118" s="35" t="s">
        <v>2294</v>
      </c>
    </row>
    <row r="119" spans="1:6" ht="15">
      <c r="A119" s="33" t="s">
        <v>1491</v>
      </c>
      <c r="B119" s="20" t="str">
        <f>VLOOKUP(A119,'Ref Taxo'!A:B,2,FALSE)</f>
        <v>Potamogeton pectinatus</v>
      </c>
      <c r="C119" s="21">
        <f>VLOOKUP(A119,'Ref Taxo'!A:D,4,FALSE)</f>
        <v>1655</v>
      </c>
      <c r="D119" s="34">
        <v>11.17</v>
      </c>
      <c r="E119" s="35"/>
      <c r="F119" s="35" t="s">
        <v>2294</v>
      </c>
    </row>
    <row r="120" spans="1:6" ht="15">
      <c r="A120" s="33" t="s">
        <v>1493</v>
      </c>
      <c r="B120" s="20" t="str">
        <f>VLOOKUP(A120,'Ref Taxo'!A:B,2,FALSE)</f>
        <v>Potamogeton perfoliatus</v>
      </c>
      <c r="C120" s="21">
        <f>VLOOKUP(A120,'Ref Taxo'!A:D,4,FALSE)</f>
        <v>1656</v>
      </c>
      <c r="D120" s="34">
        <v>2.16</v>
      </c>
      <c r="E120" s="35">
        <v>0.15</v>
      </c>
      <c r="F120" s="35" t="s">
        <v>2294</v>
      </c>
    </row>
    <row r="121" spans="1:6" ht="15">
      <c r="A121" s="33" t="s">
        <v>1595</v>
      </c>
      <c r="B121" s="20" t="str">
        <f>VLOOKUP(A121,'Ref Taxo'!A:B,2,FALSE)</f>
        <v>Ranunculus fluitans</v>
      </c>
      <c r="C121" s="21">
        <f>VLOOKUP(A121,'Ref Taxo'!A:D,4,FALSE)</f>
        <v>1903</v>
      </c>
      <c r="D121" s="34">
        <v>5.59</v>
      </c>
      <c r="E121" s="35">
        <v>0.8</v>
      </c>
      <c r="F121" s="35" t="s">
        <v>2294</v>
      </c>
    </row>
    <row r="122" spans="1:6" ht="15">
      <c r="A122" s="33" t="s">
        <v>1029</v>
      </c>
      <c r="B122" s="20" t="str">
        <f>VLOOKUP(A122,'Ref Taxo'!A:B,2,FALSE)</f>
        <v>Spirodela polyrhiza</v>
      </c>
      <c r="C122" s="21">
        <f>VLOOKUP(A122,'Ref Taxo'!A:D,4,FALSE)</f>
        <v>1630</v>
      </c>
      <c r="D122" s="34">
        <v>0.14</v>
      </c>
      <c r="E122" s="35">
        <v>0.01</v>
      </c>
      <c r="F122" s="35" t="s">
        <v>2294</v>
      </c>
    </row>
    <row r="123" spans="1:6" ht="15">
      <c r="A123" s="33" t="s">
        <v>2003</v>
      </c>
      <c r="B123" s="20" t="str">
        <f>VLOOKUP(A123,'Ref Taxo'!A:B,2,FALSE)</f>
        <v>Vallisneria spiralis</v>
      </c>
      <c r="C123" s="21">
        <f>VLOOKUP(A123,'Ref Taxo'!A:D,4,FALSE)</f>
        <v>1598</v>
      </c>
      <c r="D123" s="34">
        <v>6.71</v>
      </c>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2019-04-24T12:40:21Z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