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<sst xmlns="http://schemas.openxmlformats.org/spreadsheetml/2006/main" count="6481" uniqueCount="5305">
  <si>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</si>
  <si>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</si>
  <si>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</si>
  <si>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</si>
  <si>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</si>
  <si>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</si>
  <si>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</si>
  <si>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</si>
  <si>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</si>
  <si>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</si>
  <si>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</si>
  <si>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</si>
  <si>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</si>
  <si>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</si>
  <si>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</si>
  <si>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</si>
  <si>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</si>
  <si>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</si>
  <si>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</si>
  <si>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</si>
  <si>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</si>
  <si>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</si>
  <si>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</si>
  <si>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</si>
  <si>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</si>
  <si>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</si>
  <si>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</si>
  <si>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</si>
  <si>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</si>
  <si>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</si>
  <si>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</si>
  <si>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</si>
  <si>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</si>
  <si>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</si>
  <si>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</si>
  <si>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</si>
  <si>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</si>
  <si>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</si>
  <si>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</si>
  <si>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</si>
  <si>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</si>
  <si>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</si>
  <si>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</si>
  <si>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</si>
  <si>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</si>
  <si>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</si>
  <si>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</si>
  <si>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</si>
  <si>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</si>
  <si>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</si>
  <si>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</si>
  <si>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</si>
  <si>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</si>
  <si>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</si>
  <si>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</si>
  <si>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</si>
  <si>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</si>
  <si>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</si>
  <si>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</si>
  <si>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</si>
  <si>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</si>
  <si>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</si>
  <si>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</si>
  <si>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</si>
  <si>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</si>
  <si>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</si>
  <si>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</si>
  <si>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</si>
  <si>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</si>
  <si>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</si>
  <si>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</si>
  <si>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</si>
  <si>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</si>
  <si>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</si>
  <si>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</si>
  <si>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</si>
  <si>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</si>
  <si>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</si>
  <si>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</si>
  <si>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</si>
  <si>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</si>
  <si>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</si>
  <si>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</si>
  <si>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</si>
  <si>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</si>
  <si>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</si>
  <si>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</si>
  <si>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</si>
  <si>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</si>
  <si>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</si>
  <si>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</si>
  <si>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</si>
  <si>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</si>
  <si>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</si>
  <si>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</si>
  <si>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</si>
  <si>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</si>
  <si>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</si>
  <si>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</si>
  <si>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</si>
  <si>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</si>
  <si>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</si>
  <si>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</si>
  <si>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</si>
  <si>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</si>
  <si>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</si>
  <si>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</si>
  <si>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</si>
  <si>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</si>
  <si>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</si>
  <si>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</si>
  <si>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</si>
  <si>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</si>
  <si>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</si>
  <si>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</si>
  <si>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</si>
  <si>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</si>
  <si>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</si>
  <si>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</si>
  <si>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</si>
  <si>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</si>
  <si>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</si>
  <si>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</si>
  <si>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</si>
  <si>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</si>
  <si>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</si>
  <si>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</si>
  <si>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</si>
  <si>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</si>
  <si>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</si>
  <si>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</si>
  <si>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</si>
  <si>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</si>
  <si>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</si>
  <si>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</si>
  <si>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</si>
  <si>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</si>
  <si>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</si>
  <si>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</si>
  <si>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</si>
  <si>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</si>
  <si>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</si>
  <si>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</si>
  <si>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</si>
  <si>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</si>
  <si>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</si>
  <si>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</si>
  <si>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</si>
  <si>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</si>
  <si>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</si>
  <si>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</si>
  <si>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</si>
  <si>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</si>
  <si>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</si>
  <si>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</si>
  <si>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</si>
  <si>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</si>
  <si>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</si>
  <si>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</si>
  <si>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</si>
  <si>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</si>
  <si>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</si>
  <si>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</si>
  <si>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</si>
  <si>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</si>
  <si>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</si>
  <si>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</si>
  <si>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</si>
  <si>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</si>
  <si>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</si>
  <si>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</si>
  <si>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</si>
  <si>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</si>
  <si>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</si>
  <si>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</si>
  <si>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</si>
  <si>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</si>
  <si>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</si>
  <si>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</si>
  <si>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</si>
  <si>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</si>
  <si>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</si>
  <si>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</si>
  <si>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</si>
  <si>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</si>
  <si>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</si>
  <si>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</si>
  <si>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</si>
  <si>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</si>
  <si>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</si>
  <si>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</si>
  <si>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</si>
  <si>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</si>
  <si>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</si>
  <si>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</si>
  <si>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</si>
  <si>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</si>
  <si>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</si>
  <si>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</si>
  <si>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</si>
  <si>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</si>
  <si>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</si>
  <si>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</si>
  <si>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</si>
  <si>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</si>
  <si>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</si>
  <si>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</si>
  <si>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</si>
  <si>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</si>
  <si>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</si>
  <si>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</si>
  <si>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</si>
  <si>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</si>
  <si>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</si>
  <si>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</si>
  <si>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</si>
  <si>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</si>
  <si>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</si>
  <si>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</si>
  <si>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</si>
  <si>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</si>
  <si>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</si>
  <si>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</si>
  <si>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</si>
  <si>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</si>
  <si>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</si>
  <si>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</si>
  <si>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</si>
  <si>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</si>
  <si>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</si>
  <si>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</si>
  <si>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</si>
  <si>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</si>
  <si>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</si>
  <si>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</si>
  <si>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</si>
  <si>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</si>
  <si>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</si>
  <si>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</si>
  <si>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</si>
  <si>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</si>
  <si>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</si>
  <si>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</si>
  <si>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</si>
  <si>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</si>
  <si>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</si>
  <si>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</si>
  <si>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</si>
  <si>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</si>
  <si>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</si>
  <si>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</si>
  <si>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</si>
  <si>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</si>
  <si>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</si>
  <si>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</si>
  <si>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</si>
  <si>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</si>
  <si>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</si>
  <si>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</si>
  <si>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</si>
  <si>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</si>
  <si>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</si>
  <si>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</si>
  <si>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</si>
  <si>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</si>
  <si>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</si>
  <si>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</si>
  <si>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</si>
  <si>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</si>
  <si>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</si>
  <si>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</si>
  <si>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</si>
  <si>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</si>
  <si>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</si>
  <si>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</si>
  <si>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</si>
  <si>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</si>
  <si>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</si>
  <si>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</si>
  <si>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</si>
  <si>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</si>
  <si>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</si>
  <si>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</si>
  <si>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</si>
  <si>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</si>
  <si>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</si>
  <si>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</si>
  <si>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</si>
  <si>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</si>
  <si>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</si>
  <si>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</si>
  <si>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</si>
  <si>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</si>
  <si>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</si>
  <si>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</si>
  <si>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</si>
  <si>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</si>
  <si>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</si>
  <si>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</si>
  <si>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</si>
  <si>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</si>
  <si>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</si>
  <si>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</si>
  <si>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</si>
  <si>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</si>
  <si>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</si>
  <si>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</si>
  <si>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</si>
  <si>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</si>
  <si>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</si>
  <si>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</si>
  <si>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</si>
  <si>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</si>
  <si>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</si>
  <si>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</si>
  <si>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</si>
  <si>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</si>
  <si>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</si>
  <si>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</si>
  <si>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</si>
  <si>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</si>
  <si>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</si>
  <si>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</si>
  <si>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</si>
  <si>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</si>
  <si>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</si>
  <si>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</si>
  <si>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</si>
  <si>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</si>
  <si>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</si>
  <si>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</si>
  <si>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</si>
  <si>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</si>
  <si>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</si>
  <si>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</si>
  <si>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</si>
  <si>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</si>
  <si>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</si>
  <si>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</si>
  <si>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</si>
  <si>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</si>
  <si>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</si>
  <si>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</si>
  <si>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</si>
  <si>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</si>
  <si>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</si>
  <si>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</si>
  <si>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</si>
  <si>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</si>
  <si>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</si>
  <si>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</si>
  <si>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</si>
  <si>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</si>
  <si>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</si>
  <si>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</si>
  <si>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</si>
  <si>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</si>
  <si>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</si>
  <si>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</si>
  <si>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</si>
  <si>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</si>
  <si>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</si>
  <si>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</si>
  <si>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</si>
  <si>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</si>
  <si>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</si>
  <si>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</si>
  <si>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</si>
  <si>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</si>
  <si>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</si>
  <si>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</si>
  <si>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</si>
  <si>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</si>
  <si>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</si>
  <si>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</si>
  <si>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</si>
  <si>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</si>
  <si>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</si>
  <si>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</si>
  <si>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</si>
  <si>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</si>
  <si>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</si>
  <si>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</si>
  <si>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</si>
  <si>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</si>
  <si>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</si>
  <si>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</si>
  <si>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</si>
  <si>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</si>
  <si>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</si>
  <si>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</si>
  <si>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</si>
  <si>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</si>
  <si>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</si>
  <si>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</si>
  <si>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</si>
  <si>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</si>
  <si>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</si>
  <si>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</si>
  <si>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</si>
  <si>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</si>
  <si>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</si>
  <si>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</si>
  <si>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</si>
  <si>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</si>
  <si>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</si>
  <si>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</si>
  <si>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</si>
  <si>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</si>
  <si>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</si>
  <si>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</si>
  <si>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</si>
  <si>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</si>
  <si>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</si>
  <si>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</si>
  <si>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</si>
  <si>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</si>
  <si>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</si>
  <si>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</si>
  <si>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</si>
  <si>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</si>
  <si>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</si>
  <si>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</si>
  <si>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</si>
  <si>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</si>
  <si>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</si>
  <si>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</si>
  <si>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</si>
  <si>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</si>
  <si>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</si>
  <si>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</si>
  <si>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</si>
  <si>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</si>
  <si>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</si>
  <si>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</si>
  <si>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</si>
  <si>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</si>
  <si>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</si>
  <si>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</si>
  <si>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</si>
  <si>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</si>
  <si>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</si>
  <si>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</si>
  <si>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</si>
  <si>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</si>
  <si>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</si>
  <si>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</si>
  <si>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</si>
  <si>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</si>
  <si>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</si>
  <si>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</si>
  <si>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</si>
  <si>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</si>
  <si>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</si>
  <si>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</si>
  <si>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</si>
  <si>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</si>
  <si>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</si>
  <si>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</si>
  <si>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</si>
  <si>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</si>
  <si>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</si>
  <si>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</si>
  <si>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</si>
  <si>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</si>
  <si>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</si>
  <si>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</si>
  <si>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</si>
  <si>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</si>
  <si>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</si>
  <si>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</si>
  <si>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</si>
  <si>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</si>
  <si>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</si>
  <si>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</si>
  <si>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</si>
  <si>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</si>
  <si>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</si>
  <si>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</si>
  <si>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</si>
  <si>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</si>
  <si>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</si>
  <si>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</si>
  <si>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</si>
  <si>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</si>
  <si>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</si>
  <si>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</si>
  <si>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</si>
  <si>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</si>
  <si>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</si>
  <si>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</si>
  <si>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</si>
  <si>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</si>
  <si>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</si>
  <si>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</si>
  <si>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</si>
  <si>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</si>
  <si>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</si>
  <si>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</si>
  <si>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</si>
  <si>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</si>
  <si>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</si>
  <si>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</si>
  <si>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</si>
  <si>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</si>
  <si>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</si>
  <si>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</si>
  <si>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</si>
  <si>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</si>
  <si>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</si>
  <si>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</si>
  <si>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</si>
  <si>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</si>
  <si>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</si>
  <si>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</si>
  <si>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</si>
  <si>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</si>
  <si>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</si>
  <si>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</si>
  <si>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</si>
  <si>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</si>
  <si>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</si>
  <si>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</si>
  <si>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</si>
  <si>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</si>
  <si>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</si>
  <si>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</si>
  <si>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</si>
  <si>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</si>
  <si>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</si>
  <si>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</si>
  <si>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</si>
  <si>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</si>
  <si>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</si>
  <si>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</si>
  <si>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</si>
  <si>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</si>
  <si>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</si>
  <si>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</si>
  <si>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</si>
  <si>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</si>
  <si>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</si>
  <si>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</si>
  <si>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</si>
  <si>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</si>
  <si>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</si>
  <si>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</si>
  <si>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</si>
  <si>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</si>
  <si>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</si>
  <si>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</si>
  <si>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</si>
  <si>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</si>
  <si>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</si>
  <si>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</si>
  <si>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</si>
  <si>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</si>
  <si>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</si>
  <si>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</si>
  <si>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</si>
  <si>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</si>
  <si>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</si>
  <si>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</si>
  <si>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</si>
  <si>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</si>
  <si>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</si>
  <si>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</si>
  <si>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</si>
  <si>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</si>
  <si>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</si>
  <si>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</si>
  <si>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</si>
  <si>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</si>
  <si>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</si>
  <si>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</si>
  <si>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</si>
  <si>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</si>
  <si>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</si>
  <si>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</si>
  <si>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</si>
  <si>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</si>
  <si>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</si>
  <si>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</si>
  <si>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</si>
  <si>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</si>
  <si>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</si>
  <si>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</si>
  <si>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</si>
  <si>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</si>
  <si>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</si>
  <si>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</si>
  <si>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</si>
  <si>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</si>
  <si>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</si>
  <si>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</si>
  <si>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</si>
  <si>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</si>
  <si>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</si>
  <si>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</si>
  <si>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</si>
  <si>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</si>
  <si>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</si>
  <si>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</si>
  <si>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</si>
  <si>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</si>
  <si>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</si>
  <si>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</si>
  <si>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</si>
  <si>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</si>
  <si>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</si>
  <si>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</si>
  <si>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</si>
  <si>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</si>
  <si>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</si>
  <si>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</si>
  <si>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</si>
  <si>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</si>
  <si>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</si>
  <si>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</si>
  <si>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</si>
  <si>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</si>
  <si>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</si>
  <si>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</si>
  <si>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</si>
  <si>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</si>
  <si>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</si>
  <si>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</si>
  <si>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</si>
  <si>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</si>
  <si>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</si>
  <si>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</si>
  <si>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</si>
  <si>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</si>
  <si>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</si>
  <si>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</si>
  <si>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</si>
  <si>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</si>
  <si>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</si>
  <si>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</si>
  <si>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</si>
  <si>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</si>
  <si>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</si>
  <si>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</si>
  <si>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</si>
  <si>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</si>
  <si>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</si>
  <si>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</si>
  <si>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</si>
  <si>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</si>
  <si>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</si>
  <si>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</si>
  <si>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</si>
  <si>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</si>
  <si>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</si>
  <si>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</si>
  <si>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</si>
  <si>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</si>
  <si>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</si>
  <si>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</si>
  <si>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</si>
  <si>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</si>
  <si>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</si>
  <si>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</si>
  <si>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</si>
  <si>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</si>
  <si>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</si>
  <si>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</si>
  <si>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</si>
  <si>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</si>
  <si>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</si>
  <si>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</si>
  <si>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</si>
  <si>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</si>
  <si>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</si>
  <si>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</si>
  <si>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</si>
  <si>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</si>
  <si>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</si>
  <si>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</si>
  <si>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</si>
  <si>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</si>
  <si>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</si>
  <si>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</si>
  <si>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</si>
  <si>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</si>
  <si>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</si>
  <si>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</si>
  <si>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</si>
  <si>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</si>
  <si>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</si>
  <si>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</si>
  <si>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</si>
  <si>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</si>
  <si>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</si>
  <si>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</si>
  <si>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</si>
  <si>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</si>
  <si>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</si>
  <si>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</si>
  <si>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</si>
  <si>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</si>
  <si>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</si>
  <si>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</si>
  <si>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</si>
  <si>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</si>
  <si>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</si>
  <si>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</si>
  <si>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</si>
  <si>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</si>
  <si>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</si>
  <si>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</si>
  <si>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</si>
  <si>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</si>
  <si>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</si>
  <si>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</si>
  <si>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</si>
  <si>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</si>
  <si>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</si>
  <si>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</si>
  <si>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</si>
  <si>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</si>
  <si>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</si>
  <si>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</si>
  <si>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</si>
  <si>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</si>
  <si>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</si>
  <si>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</si>
  <si>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</si>
  <si>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</si>
  <si>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</si>
  <si>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</si>
  <si>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</si>
  <si>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</si>
  <si>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</si>
  <si>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</si>
  <si>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</si>
  <si>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</si>
  <si>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</si>
  <si>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</si>
  <si>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</si>
  <si>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</si>
  <si>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</si>
  <si>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</si>
  <si>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</si>
  <si>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</si>
  <si>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</si>
  <si>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</si>
  <si>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</si>
  <si>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</si>
  <si>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</si>
  <si>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</si>
  <si>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</si>
  <si>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</si>
  <si>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</si>
  <si>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</si>
  <si>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</si>
  <si>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</si>
  <si>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</si>
  <si>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</si>
  <si>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</si>
  <si>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</si>
  <si>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</si>
  <si>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</si>
  <si>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</si>
  <si>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</si>
  <si>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</si>
  <si>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</si>
  <si>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</si>
  <si>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</si>
  <si>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</si>
  <si>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</si>
  <si>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</si>
  <si>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</si>
  <si>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</si>
  <si>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</si>
  <si>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</si>
  <si>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</si>
  <si>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</si>
  <si>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</si>
  <si>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</si>
  <si>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</si>
  <si>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</si>
  <si>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</si>
  <si>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</si>
  <si>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</si>
  <si>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</si>
  <si>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</si>
  <si>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</si>
  <si>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</si>
  <si>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</si>
  <si>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</si>
  <si>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</si>
  <si>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</si>
  <si>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</si>
  <si>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</si>
  <si>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</si>
  <si>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</si>
  <si>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</si>
  <si>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</si>
  <si>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</si>
  <si>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</si>
  <si>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</si>
  <si>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</si>
  <si>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</si>
  <si>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</si>
  <si>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</si>
  <si>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</si>
  <si>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</si>
  <si>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</si>
  <si>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</si>
  <si>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</si>
  <si>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</si>
  <si>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</si>
  <si>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</si>
  <si>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</si>
  <si>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</si>
  <si>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</si>
  <si>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</si>
  <si>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</si>
  <si>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</si>
  <si>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</si>
  <si>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</si>
  <si>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</si>
  <si>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</si>
  <si>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</si>
  <si>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</si>
  <si>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</si>
  <si>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</si>
  <si>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</si>
  <si>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</si>
  <si>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</si>
  <si>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</si>
  <si>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</si>
  <si>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</si>
  <si>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</si>
  <si>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</si>
  <si>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</si>
  <si>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</si>
  <si>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</si>
  <si>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</si>
  <si>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</si>
  <si>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</si>
  <si>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</si>
  <si>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</si>
  <si>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</si>
  <si>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</si>
  <si>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</si>
  <si>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</si>
  <si>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</si>
  <si>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</si>
  <si>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</si>
  <si>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</si>
  <si>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</si>
  <si>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</si>
  <si>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</si>
  <si>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</si>
  <si>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</si>
  <si>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</si>
  <si>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</si>
  <si>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</si>
  <si>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</si>
  <si>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</si>
  <si>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</si>
  <si>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</si>
  <si>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</si>
  <si>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</si>
  <si>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</si>
  <si>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</si>
  <si>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</si>
  <si>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</si>
  <si>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</si>
  <si>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</si>
  <si>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</si>
  <si>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</si>
  <si>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</si>
  <si>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</si>
  <si>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</si>
  <si>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</si>
  <si>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</si>
  <si>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</si>
  <si>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</si>
  <si>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</si>
  <si>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</si>
  <si>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</si>
  <si>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</si>
  <si>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</si>
  <si>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</si>
  <si>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</si>
  <si>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</si>
  <si>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</si>
  <si>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</si>
  <si>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</si>
  <si>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</si>
  <si>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</si>
  <si>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</si>
  <si>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</si>
  <si>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</si>
  <si>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</si>
  <si>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</si>
  <si>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</si>
  <si>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</si>
  <si>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</si>
  <si>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</si>
  <si>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</si>
  <si>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</si>
  <si>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</si>
  <si>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</si>
  <si>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</si>
  <si>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</si>
  <si>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</si>
  <si>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</si>
  <si>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</si>
  <si>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</si>
  <si>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</si>
  <si>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</si>
  <si>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</si>
  <si>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</si>
  <si>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</si>
  <si>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</si>
  <si>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</si>
  <si>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</si>
  <si>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</si>
  <si>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</si>
  <si>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</si>
  <si>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</si>
  <si>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</si>
  <si>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</si>
  <si>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</si>
  <si>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</si>
  <si>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</si>
  <si>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</si>
  <si>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</si>
  <si>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</si>
  <si>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</si>
  <si>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</si>
  <si>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</si>
  <si>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</si>
  <si>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</si>
  <si>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</si>
  <si>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</si>
  <si>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</si>
  <si>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</si>
  <si>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</si>
  <si>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</si>
  <si>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</si>
  <si>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</si>
  <si>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</si>
  <si>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</si>
  <si>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</si>
  <si>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</si>
  <si>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</si>
  <si>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</si>
  <si>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</si>
  <si>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</si>
  <si>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</si>
  <si>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</si>
  <si>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</si>
  <si>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</si>
  <si>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</si>
  <si>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</si>
  <si>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</si>
  <si>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</si>
  <si>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</si>
  <si>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</si>
  <si>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</si>
  <si>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</si>
  <si>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</si>
  <si>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</si>
  <si>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</si>
  <si>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</si>
  <si>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</si>
  <si>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</si>
  <si>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</si>
  <si>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</si>
  <si>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</si>
  <si>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</si>
  <si>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</si>
  <si>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</si>
  <si>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</si>
  <si>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</si>
  <si>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</si>
  <si>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</si>
  <si>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</si>
  <si>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</si>
  <si>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</si>
  <si>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</si>
  <si>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</si>
  <si>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</si>
  <si>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</si>
  <si>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</si>
  <si>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</si>
  <si>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</si>
  <si>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</si>
  <si>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</si>
  <si>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</si>
  <si>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</si>
  <si>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</si>
  <si>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</si>
  <si>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</si>
  <si>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</si>
  <si>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</si>
  <si>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</si>
  <si>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</si>
  <si>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</si>
  <si>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</si>
  <si>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</si>
  <si>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</si>
  <si>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</si>
  <si>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</si>
  <si>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</si>
  <si>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</si>
  <si>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</si>
  <si>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</si>
  <si>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</si>
  <si>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</si>
  <si>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</si>
  <si>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</si>
  <si>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</si>
  <si>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</si>
  <si>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</si>
  <si>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</si>
  <si>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</si>
  <si>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</si>
  <si>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</si>
  <si>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</si>
  <si>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</si>
  <si>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</si>
  <si>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</si>
  <si>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</si>
  <si>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</si>
  <si>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</si>
  <si>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</si>
  <si>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</si>
  <si>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</si>
  <si>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</si>
  <si>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</si>
  <si>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</si>
  <si>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</si>
  <si>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</si>
  <si>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</si>
  <si>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</si>
  <si>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</si>
  <si>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</si>
  <si>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</si>
  <si>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</si>
  <si>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</si>
  <si>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</si>
  <si>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</si>
  <si>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</si>
  <si>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</si>
  <si>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</si>
  <si>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</si>
  <si>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</si>
  <si>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</si>
  <si>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</si>
  <si>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</si>
  <si>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</si>
  <si>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</si>
  <si>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</si>
  <si>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</si>
  <si>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</si>
  <si>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</si>
  <si>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</si>
  <si>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</si>
  <si>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</si>
  <si>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</si>
  <si>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</si>
  <si>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</si>
  <si>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</si>
  <si>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</si>
  <si>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</si>
  <si>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</si>
  <si>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</si>
  <si>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</si>
  <si>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</si>
  <si>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</si>
  <si>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</si>
  <si>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</si>
  <si>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</si>
  <si>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</si>
  <si>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</si>
  <si>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</si>
  <si>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</si>
  <si>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</si>
  <si>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</si>
  <si>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</si>
  <si>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</si>
  <si>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</si>
  <si>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</si>
  <si>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</si>
  <si>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</si>
  <si>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</si>
  <si>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</si>
  <si>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</si>
  <si>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</si>
  <si>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</si>
  <si>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</si>
  <si>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</si>
  <si>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</si>
  <si>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</si>
  <si>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</si>
  <si>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</si>
  <si>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</si>
  <si>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</si>
  <si>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</si>
  <si>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</si>
  <si>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</si>
  <si>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</si>
  <si>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</si>
  <si>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</si>
  <si>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</si>
  <si>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</si>
  <si>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</si>
  <si>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</si>
  <si>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</si>
  <si>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</si>
  <si>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</si>
  <si>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</si>
  <si>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</si>
  <si>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</si>
  <si>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</si>
  <si>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</si>
  <si>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</si>
  <si>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</si>
  <si>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</si>
  <si>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</si>
  <si>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</si>
  <si>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</si>
  <si>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</si>
  <si>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</si>
  <si>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</si>
  <si>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</si>
  <si>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</si>
  <si>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</si>
  <si>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</si>
  <si>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</si>
  <si>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</si>
  <si>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</si>
  <si>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</si>
  <si>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</si>
  <si>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</si>
  <si>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</si>
  <si>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</si>
  <si>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</si>
  <si>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</si>
  <si>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</si>
  <si>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</si>
  <si>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</si>
  <si>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</si>
  <si>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</si>
  <si>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</si>
  <si>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</si>
  <si>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</si>
  <si>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</si>
  <si>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</si>
  <si>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</si>
  <si>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</si>
  <si>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</si>
  <si>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</si>
  <si>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</si>
  <si>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</si>
  <si>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</si>
  <si>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</si>
  <si>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</si>
  <si>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</si>
  <si>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</si>
  <si>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</si>
  <si>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</si>
  <si>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</si>
  <si>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</si>
  <si>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</si>
  <si>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</si>
  <si>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</si>
  <si>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</si>
  <si>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</si>
  <si>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</si>
  <si>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</si>
  <si>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</si>
  <si>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</si>
  <si>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</si>
  <si>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</si>
  <si>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</si>
  <si>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</si>
  <si>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</si>
  <si>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</si>
  <si>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</si>
  <si>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</si>
  <si>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</si>
  <si>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</si>
  <si>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</si>
  <si>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</si>
  <si>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</si>
  <si>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</si>
  <si>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</si>
  <si>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</si>
  <si>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</si>
  <si>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</si>
  <si>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</si>
  <si>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</si>
  <si>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</si>
  <si>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</si>
  <si>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</si>
  <si>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</si>
  <si>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</si>
  <si>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</si>
  <si>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</si>
  <si>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</si>
  <si>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</si>
  <si>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</si>
  <si>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</si>
  <si>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</si>
  <si>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</si>
  <si>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</si>
  <si>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</si>
  <si>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</si>
  <si>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</si>
  <si>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</si>
  <si>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</si>
  <si>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</si>
  <si>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</si>
  <si>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</si>
  <si>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</si>
  <si>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</si>
  <si>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</si>
  <si>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</si>
  <si>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</si>
  <si>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</si>
  <si>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</si>
  <si>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</si>
  <si>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</si>
  <si>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</si>
  <si>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</si>
  <si>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</si>
  <si>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</si>
  <si>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</si>
  <si>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</si>
  <si>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</si>
  <si>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</si>
  <si>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</si>
  <si>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</si>
  <si>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</si>
  <si>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</si>
  <si>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</si>
  <si>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</si>
  <si>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</si>
  <si>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</si>
  <si>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</si>
  <si>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</si>
  <si>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</si>
  <si>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</si>
  <si>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</si>
  <si>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</si>
  <si>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</si>
  <si>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</si>
  <si>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</si>
  <si>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</si>
  <si>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</si>
  <si>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</si>
  <si>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</si>
  <si>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</si>
  <si>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</si>
  <si>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</si>
  <si>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</si>
  <si>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</si>
  <si>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</si>
  <si>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</si>
  <si>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</si>
  <si>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</si>
  <si>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</si>
  <si>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</si>
  <si>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</si>
  <si>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</si>
  <si>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</si>
  <si>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</si>
  <si>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</si>
  <si>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</si>
  <si>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</si>
  <si>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</si>
  <si>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</si>
  <si>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</si>
  <si>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</si>
  <si>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</si>
  <si>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</si>
  <si>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</si>
  <si>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</si>
  <si>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</si>
  <si>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</si>
  <si>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</si>
  <si>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</si>
  <si>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</si>
  <si>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</si>
  <si>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</si>
  <si>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</si>
  <si>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</si>
  <si>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</si>
  <si>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</si>
  <si>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</si>
  <si>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</si>
  <si>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</si>
  <si>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</si>
  <si>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</si>
  <si>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</si>
  <si>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</si>
  <si>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</si>
  <si>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</si>
  <si>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</si>
  <si>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</si>
  <si>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</si>
  <si>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</si>
  <si>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</si>
  <si>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</si>
  <si>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</si>
  <si>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</si>
  <si>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</si>
  <si>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</si>
  <si>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</si>
  <si>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</si>
  <si>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</si>
  <si>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</si>
  <si>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</si>
  <si>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</si>
  <si>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</si>
  <si>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</si>
  <si>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</si>
  <si>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</si>
  <si>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</si>
  <si>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</si>
  <si>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</si>
  <si>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</si>
  <si>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</si>
  <si>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</si>
  <si>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</si>
  <si>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</si>
  <si>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</si>
  <si>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</si>
  <si>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</si>
  <si>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</si>
  <si>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</si>
  <si>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</si>
  <si>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</si>
  <si>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</si>
  <si>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</si>
  <si>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</si>
  <si>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</si>
  <si>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</si>
  <si>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</si>
  <si>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</si>
  <si>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</si>
  <si>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</si>
  <si>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</si>
  <si>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</si>
  <si>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</si>
  <si>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</si>
  <si>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</si>
  <si>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</si>
  <si>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</si>
  <si>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</si>
  <si>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</si>
  <si>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</si>
  <si>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</si>
  <si>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</si>
  <si>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</si>
  <si>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</si>
  <si>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</si>
  <si>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</si>
  <si>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</si>
  <si>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</si>
  <si>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</si>
  <si>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</si>
  <si>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</si>
  <si>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</si>
  <si>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</si>
  <si>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</si>
  <si>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</si>
  <si>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</si>
  <si>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</si>
  <si>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</si>
  <si>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</si>
  <si>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</si>
  <si>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</si>
  <si>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</si>
  <si>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</si>
  <si>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</si>
  <si>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</si>
  <si>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</si>
  <si>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</si>
  <si>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</si>
  <si>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</si>
  <si>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</si>
  <si>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</si>
  <si>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</si>
  <si>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</si>
  <si>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</si>
  <si>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</si>
  <si>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</si>
  <si>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</si>
  <si>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</si>
  <si>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</si>
  <si>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</si>
  <si>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</si>
  <si>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</si>
  <si>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</si>
  <si>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</si>
  <si>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</si>
  <si>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</si>
  <si>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</si>
  <si>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</si>
  <si>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</si>
  <si>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</si>
  <si>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</si>
  <si>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</si>
  <si>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</si>
  <si>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</si>
  <si>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</si>
  <si>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</si>
  <si>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</si>
  <si>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</si>
  <si>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</si>
  <si>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</si>
  <si>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</si>
  <si>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</si>
  <si>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</si>
  <si>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</si>
  <si>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</si>
  <si>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</si>
  <si>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</si>
  <si>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</si>
  <si>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</si>
  <si>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</si>
  <si>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</si>
  <si>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</si>
  <si>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</si>
  <si>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</si>
  <si>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</si>
  <si>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</si>
  <si>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</si>
  <si>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</si>
  <si>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</si>
  <si>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</si>
  <si>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</si>
  <si>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</si>
  <si>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</si>
  <si>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</si>
  <si>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</si>
  <si>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</si>
  <si>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</si>
  <si>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</si>
  <si>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</si>
  <si>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</si>
  <si>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</si>
  <si>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</si>
  <si>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</si>
  <si>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</si>
  <si>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</si>
  <si>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</si>
  <si>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</si>
  <si>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</si>
  <si>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</si>
  <si>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</si>
  <si>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</si>
  <si>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</si>
  <si>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</si>
  <si>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</si>
  <si>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</si>
  <si>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</si>
  <si>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</si>
  <si>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</si>
  <si>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</si>
  <si>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</si>
  <si>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</si>
  <si>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</si>
  <si>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</si>
  <si>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</si>
  <si>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</si>
  <si>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</si>
  <si>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</si>
  <si>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</si>
  <si>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</si>
  <si>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</si>
  <si>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</si>
  <si>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</si>
  <si>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</si>
  <si>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</si>
  <si>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</si>
  <si>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</si>
  <si>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</si>
  <si>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</si>
  <si>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</si>
  <si>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</si>
  <si>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</si>
  <si>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</si>
  <si>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</si>
  <si>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</si>
  <si>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</si>
  <si>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</si>
  <si>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</si>
  <si>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</si>
  <si>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</si>
  <si>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</si>
  <si>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</si>
  <si>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</si>
  <si>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</si>
  <si>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</si>
  <si>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</si>
  <si>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</si>
  <si>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</si>
  <si>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</si>
  <si>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</si>
  <si>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</si>
  <si>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</si>
  <si>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</si>
  <si>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</si>
  <si>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</si>
  <si>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</si>
  <si>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</si>
  <si>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</si>
  <si>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</si>
  <si>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</si>
  <si>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</si>
  <si>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</si>
  <si>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</si>
  <si>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</si>
  <si>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</si>
  <si>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</si>
  <si>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</si>
  <si>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</si>
  <si>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</si>
  <si>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</si>
  <si>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</si>
  <si>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</si>
  <si>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</si>
  <si>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</si>
  <si>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</si>
  <si>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</si>
  <si>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</si>
  <si>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</si>
  <si>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</si>
  <si>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</si>
  <si>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</si>
  <si>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</si>
  <si>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</si>
  <si>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</si>
  <si>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</si>
  <si>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</si>
  <si>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</si>
  <si>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</si>
  <si>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</si>
  <si>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</si>
  <si>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</si>
  <si>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</si>
  <si>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</si>
  <si>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</si>
  <si>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</si>
  <si>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</si>
  <si>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</si>
  <si>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</si>
  <si>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</si>
  <si>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</si>
  <si>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</si>
  <si>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</si>
  <si>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</si>
  <si>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</si>
  <si>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</si>
  <si>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</si>
  <si>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</si>
  <si>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</si>
  <si>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</si>
  <si>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</si>
  <si>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</si>
  <si>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</si>
  <si>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</si>
  <si>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</si>
  <si>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</si>
  <si>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</si>
  <si>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</si>
  <si>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</si>
  <si>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</si>
  <si>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</si>
  <si>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</si>
  <si>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</si>
  <si>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</si>
  <si>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</si>
  <si>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</si>
  <si>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</si>
  <si>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</si>
  <si>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</si>
  <si>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</si>
  <si>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</si>
  <si>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</si>
  <si>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</si>
  <si>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</si>
  <si>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</si>
  <si>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</si>
  <si>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</si>
  <si>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</si>
  <si>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</si>
  <si>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</si>
  <si>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</si>
  <si>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</si>
  <si>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</si>
  <si>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</si>
  <si>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</si>
  <si>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</si>
  <si>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</si>
  <si>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</si>
  <si>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</si>
  <si>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</si>
  <si>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</si>
  <si>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</si>
  <si>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</si>
  <si>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</si>
  <si>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</si>
  <si>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</si>
  <si>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</si>
  <si>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</si>
  <si>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</si>
  <si>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</si>
  <si>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</si>
  <si>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</si>
  <si>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</si>
  <si>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</si>
  <si>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</si>
  <si>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</si>
  <si>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</si>
  <si>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</si>
  <si>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</si>
  <si>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</si>
  <si>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</si>
  <si>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</si>
  <si>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</si>
  <si>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</si>
  <si>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</si>
  <si>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</si>
  <si>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</si>
  <si>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</si>
  <si>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</si>
  <si>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</si>
  <si>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</si>
  <si>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</si>
  <si>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</si>
  <si>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</si>
  <si>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</si>
  <si>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</si>
  <si>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</si>
  <si>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</si>
  <si>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</si>
  <si>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</si>
  <si>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</si>
  <si>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</si>
  <si>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</si>
  <si>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</si>
  <si>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</si>
  <si>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</si>
  <si>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</si>
  <si>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</si>
  <si>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</si>
  <si>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</si>
  <si>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</si>
  <si>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</si>
  <si>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</si>
  <si>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</si>
  <si>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</si>
  <si>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</si>
  <si>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</si>
  <si>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</si>
  <si>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</si>
  <si>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</si>
  <si>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</si>
  <si>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</si>
  <si>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</si>
  <si>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</si>
  <si>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</si>
  <si>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</si>
  <si>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</si>
  <si>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</si>
  <si>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</si>
  <si>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</si>
  <si>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</si>
  <si>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</si>
  <si>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</si>
  <si>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</si>
  <si>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</si>
  <si>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</si>
  <si>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</si>
  <si>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</si>
  <si>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</si>
  <si>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</si>
  <si>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</si>
  <si>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</si>
  <si>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</si>
  <si>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</si>
  <si>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</si>
  <si>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</si>
  <si>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</si>
  <si>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</si>
  <si>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</si>
  <si>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</si>
  <si>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</si>
  <si>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</si>
  <si>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</si>
  <si>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</si>
  <si>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</si>
  <si>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</si>
  <si>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</si>
  <si>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</si>
  <si>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</si>
  <si>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</si>
  <si>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</si>
  <si>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</si>
  <si>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</si>
  <si>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</si>
  <si>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</si>
  <si>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</si>
  <si>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</si>
  <si>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</si>
  <si>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</si>
  <si>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</si>
  <si>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</si>
  <si>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</si>
  <si>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</si>
  <si>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</si>
  <si>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</si>
  <si>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</si>
  <si>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</si>
  <si>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</si>
  <si>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</si>
  <si>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</si>
  <si>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</si>
  <si>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</si>
  <si>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</si>
  <si>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</si>
  <si>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</si>
  <si>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</si>
  <si>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</si>
  <si>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</si>
  <si>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</si>
  <si>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</si>
  <si>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</si>
  <si>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</si>
  <si>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</si>
  <si>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</si>
  <si>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</si>
  <si>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</si>
  <si>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</si>
  <si>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</si>
  <si>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</si>
  <si>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</si>
  <si>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</si>
  <si>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</si>
  <si>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</si>
  <si>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</si>
  <si>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</si>
  <si>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</si>
  <si>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</si>
  <si>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</si>
  <si>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</si>
  <si>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</si>
  <si>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</si>
  <si>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</si>
  <si>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</si>
  <si>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</si>
  <si>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</si>
  <si>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</si>
  <si>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</si>
  <si>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</si>
  <si>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</si>
  <si>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</si>
  <si>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</si>
  <si>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</si>
  <si>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</si>
  <si>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</si>
  <si>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</si>
  <si>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</si>
  <si>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</si>
  <si>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</si>
  <si>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</si>
  <si>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</si>
  <si>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</si>
  <si>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</si>
  <si>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</si>
  <si>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</si>
  <si>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</si>
  <si>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</si>
  <si>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</si>
  <si>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</si>
  <si>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</si>
  <si>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</si>
  <si>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</si>
  <si>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</si>
  <si>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</si>
  <si>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</si>
  <si>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</si>
  <si>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</si>
  <si>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</si>
  <si>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</si>
  <si>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</si>
  <si>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</si>
  <si>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</si>
  <si>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</si>
  <si>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</si>
  <si>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</si>
  <si>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</si>
  <si>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</si>
  <si>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</si>
  <si>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</si>
  <si>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</si>
  <si>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</si>
  <si>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</si>
  <si>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</si>
  <si>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</si>
  <si>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</si>
  <si>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</si>
  <si>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</si>
  <si>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</si>
  <si>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</si>
  <si>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</si>
  <si>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</si>
  <si>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</si>
  <si>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</si>
  <si>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</si>
  <si>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</si>
  <si>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</si>
  <si>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</si>
  <si>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</si>
  <si>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</si>
  <si>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</si>
  <si>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</si>
  <si>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</si>
  <si>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</si>
  <si>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</si>
  <si>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</si>
  <si>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</si>
  <si>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</si>
  <si>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</si>
  <si>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</si>
  <si>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</si>
  <si>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</si>
  <si>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</si>
  <si>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</si>
  <si>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</si>
  <si>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</si>
  <si>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</si>
  <si>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</si>
  <si>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</si>
  <si>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</si>
  <si>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</si>
  <si>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</si>
  <si>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</si>
  <si>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</si>
  <si>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</si>
  <si>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</si>
  <si>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</si>
  <si>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</si>
  <si>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</si>
  <si>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</si>
  <si>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</si>
  <si>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</si>
  <si>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</si>
  <si>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</si>
  <si>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</si>
  <si>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</si>
  <si>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</si>
  <si>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</si>
  <si>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</si>
  <si>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</si>
  <si>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</si>
  <si>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</si>
  <si>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</si>
  <si>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</si>
  <si>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</si>
  <si>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</si>
  <si>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</si>
  <si>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</si>
  <si>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</si>
  <si>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</si>
  <si>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</si>
  <si>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</si>
  <si>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</si>
  <si>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</si>
  <si>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</si>
  <si>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</si>
  <si>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</si>
  <si>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</si>
  <si>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</si>
  <si>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</si>
  <si>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</si>
  <si>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</si>
  <si>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</si>
  <si>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</si>
  <si>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</si>
  <si>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</si>
  <si>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</si>
  <si>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</si>
  <si>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</si>
  <si>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</si>
  <si>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</si>
  <si>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</si>
  <si>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</si>
  <si>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</si>
  <si>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</si>
  <si>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</si>
  <si>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</si>
  <si>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</si>
  <si>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</si>
  <si>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</si>
  <si>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</si>
  <si>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</si>
  <si>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</si>
  <si>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</si>
  <si>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</si>
  <si>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</si>
  <si>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</si>
  <si>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</si>
  <si>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</si>
  <si>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</si>
  <si>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</si>
  <si>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</si>
  <si>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</si>
  <si>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</si>
  <si>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</si>
  <si>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</si>
  <si>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</si>
  <si>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</si>
  <si>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</si>
  <si>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</si>
  <si>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</si>
  <si>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</si>
  <si>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</si>
  <si>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</si>
  <si>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</si>
  <si>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</si>
  <si>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</si>
  <si>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</si>
  <si>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</si>
  <si>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</si>
  <si>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</si>
  <si>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</si>
  <si>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</si>
  <si>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</si>
  <si>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</si>
  <si>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</si>
  <si>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</si>
  <si>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</si>
  <si>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</si>
  <si>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</si>
  <si>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</si>
  <si>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</si>
  <si>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</si>
  <si>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</si>
  <si>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</si>
  <si>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</si>
  <si>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</si>
  <si>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</si>
  <si>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</si>
  <si>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</si>
  <si>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</si>
  <si>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</si>
  <si>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</si>
  <si>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</si>
  <si>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</si>
  <si>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</si>
  <si>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</si>
  <si>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</si>
  <si>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</si>
  <si>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</si>
  <si>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</si>
  <si>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</si>
  <si>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</si>
  <si>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</si>
  <si>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</si>
  <si>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</si>
  <si>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</si>
  <si>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</si>
  <si>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</si>
  <si>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</si>
  <si>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</si>
  <si>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</si>
  <si>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</si>
  <si>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</si>
  <si>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</si>
  <si>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</si>
  <si>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</si>
  <si>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</si>
  <si>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</si>
  <si>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</si>
  <si>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</si>
  <si>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</si>
  <si>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</si>
  <si>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</si>
  <si>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</si>
  <si>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</si>
  <si>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</si>
  <si>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</si>
  <si>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</si>
  <si>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</si>
  <si>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</si>
  <si>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</si>
  <si>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</si>
  <si>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</si>
  <si>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</si>
  <si>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</si>
  <si>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</si>
  <si>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</si>
  <si>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</si>
  <si>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</si>
  <si>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</si>
  <si>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</si>
  <si>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</si>
  <si>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</si>
  <si>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</si>
  <si>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</si>
  <si>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</si>
  <si>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</si>
  <si>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</si>
  <si>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</si>
  <si>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</si>
  <si>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</si>
  <si>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</si>
  <si>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</si>
  <si>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</si>
  <si>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</si>
  <si>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</si>
  <si>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</si>
  <si>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</si>
  <si>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</si>
  <si>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</si>
  <si>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</si>
  <si>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</si>
  <si>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</si>
  <si>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</si>
  <si>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</si>
  <si>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</si>
  <si>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</si>
  <si>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</si>
  <si>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</si>
  <si>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</si>
  <si>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</si>
  <si>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</si>
  <si>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</si>
  <si>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</si>
  <si>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</si>
  <si>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</si>
  <si>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</si>
  <si>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</si>
  <si>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</si>
  <si>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</si>
  <si>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</si>
  <si>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</si>
  <si>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</si>
  <si>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</si>
  <si>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</si>
  <si>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</si>
  <si>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</si>
  <si>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</si>
  <si>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</si>
  <si>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</si>
  <si>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</si>
  <si>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</si>
  <si>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</si>
  <si>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</si>
  <si>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</si>
  <si>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</si>
  <si>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</si>
  <si>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</si>
  <si>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</si>
  <si>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</si>
  <si>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</si>
  <si>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</si>
  <si>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</si>
  <si>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</si>
  <si>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</si>
  <si>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</si>
  <si>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</si>
  <si>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</si>
  <si>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</si>
  <si>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</si>
  <si>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</si>
  <si>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</si>
  <si>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</si>
  <si>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</si>
  <si>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</si>
  <si>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</si>
  <si>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</si>
  <si>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</si>
  <si>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</si>
  <si>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</si>
  <si>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</si>
  <si>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</si>
  <si>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</si>
  <si>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</si>
  <si>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</si>
  <si>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</si>
  <si>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</si>
  <si>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</si>
  <si>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</si>
  <si>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</si>
  <si>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</si>
  <si>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</si>
  <si>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</si>
  <si>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</si>
  <si>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</si>
  <si>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</si>
  <si>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</si>
  <si>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</si>
  <si>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</si>
  <si>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</si>
  <si>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</si>
  <si>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</si>
  <si>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</si>
  <si>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</si>
  <si>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</si>
  <si>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</si>
  <si>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</si>
  <si>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</si>
  <si>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</si>
  <si>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</si>
  <si>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</si>
  <si>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</si>
  <si>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</si>
  <si>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</si>
  <si>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</si>
  <si>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</si>
  <si>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</si>
  <si>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</si>
  <si>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</si>
  <si>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</si>
  <si>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</si>
  <si>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</si>
  <si>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</si>
  <si>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</si>
  <si>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</si>
  <si>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</si>
  <si>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</si>
  <si>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</si>
  <si>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</si>
  <si>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</si>
  <si>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</si>
  <si>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</si>
  <si>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</si>
  <si>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</si>
  <si>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</si>
  <si>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</si>
  <si>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</si>
  <si>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</si>
  <si>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</si>
  <si>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</si>
  <si>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</si>
  <si>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</si>
  <si>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</si>
  <si>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</si>
  <si>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</si>
  <si>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</si>
  <si>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</si>
  <si>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</si>
  <si>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</si>
  <si>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</si>
  <si>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</si>
  <si>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</si>
  <si>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</si>
  <si>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</si>
  <si>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</si>
  <si>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</si>
  <si>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</si>
  <si>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</si>
  <si>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</si>
  <si>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</si>
  <si>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</si>
  <si>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</si>
  <si>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</si>
  <si>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</si>
  <si>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</si>
  <si>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</si>
  <si>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</si>
  <si>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</si>
  <si>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</si>
  <si>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</si>
  <si>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</si>
  <si>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</si>
  <si>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</si>
  <si>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</si>
  <si>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</si>
  <si>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</si>
  <si>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</si>
  <si>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</si>
  <si>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</si>
  <si>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</si>
  <si>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</si>
  <si>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</si>
  <si>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</si>
  <si>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</si>
  <si>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</si>
  <si>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</si>
  <si>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</si>
  <si>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</si>
  <si>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</si>
  <si>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</si>
  <si>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</si>
  <si>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</si>
  <si>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</si>
  <si>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</si>
  <si>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</si>
  <si>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</si>
  <si>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</si>
  <si>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</si>
  <si>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</si>
  <si>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</si>
  <si>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</si>
  <si>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</si>
  <si>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</si>
  <si>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</si>
  <si>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</si>
  <si>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</si>
  <si>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</si>
  <si>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</si>
  <si>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</si>
  <si>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</si>
  <si>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</si>
  <si>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</si>
  <si>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</si>
  <si>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</si>
  <si>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</si>
  <si>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</si>
  <si>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</si>
  <si>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</si>
  <si>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</si>
  <si>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</si>
  <si>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</si>
  <si>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</si>
  <si>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</si>
  <si>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</si>
  <si>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</si>
  <si>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</si>
  <si>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</si>
  <si>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</si>
  <si>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</si>
  <si>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</si>
  <si>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</si>
  <si>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</si>
  <si>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</si>
  <si>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</si>
  <si>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</si>
  <si>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</si>
  <si>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</si>
  <si>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</si>
  <si>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</si>
  <si>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</si>
  <si>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</si>
  <si>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</si>
  <si>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</si>
  <si>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</si>
  <si>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</si>
  <si>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</si>
  <si>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</si>
  <si>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</si>
  <si>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</si>
  <si>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</si>
  <si>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</si>
  <si>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</si>
  <si>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</si>
  <si>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</si>
  <si>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</si>
  <si>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</si>
  <si>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</si>
  <si>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</si>
  <si>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</si>
  <si>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</si>
  <si>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</si>
  <si>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</si>
  <si>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</si>
  <si>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</si>
  <si>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</si>
  <si>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</si>
  <si>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</si>
  <si>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</si>
  <si>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</si>
  <si>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</si>
  <si>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</si>
  <si>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</si>
  <si>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</si>
  <si>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</si>
  <si>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</si>
  <si>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</si>
  <si>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</si>
  <si>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</si>
  <si>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</si>
  <si>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</si>
  <si>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</si>
  <si>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</si>
  <si>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</si>
  <si>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</si>
  <si>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</si>
  <si>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</si>
  <si>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</si>
  <si>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</si>
  <si>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</si>
  <si>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</si>
  <si>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</si>
  <si>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</si>
  <si>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</si>
  <si>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</si>
  <si>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</si>
  <si>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</si>
  <si>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</si>
  <si>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</si>
  <si>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</si>
  <si>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</si>
  <si>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</si>
  <si>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</si>
  <si>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</si>
  <si>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</si>
  <si>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</si>
  <si>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</si>
  <si>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</si>
  <si>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</si>
  <si>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</si>
  <si>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</si>
  <si>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</si>
  <si>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</si>
  <si>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</si>
  <si>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</si>
  <si>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</si>
  <si>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</si>
  <si>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</si>
  <si>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</si>
  <si>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</si>
  <si>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</si>
  <si>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</si>
  <si>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</si>
  <si>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</si>
  <si>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</si>
  <si>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</si>
  <si>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</si>
  <si>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</si>
  <si>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</si>
  <si>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</si>
  <si>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</si>
  <si>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</si>
  <si>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</si>
  <si>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</si>
  <si>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</si>
  <si>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</si>
  <si>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</si>
  <si>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</si>
  <si>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</si>
  <si>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</si>
  <si>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</si>
  <si>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</si>
  <si>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</si>
  <si>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</si>
  <si>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</si>
  <si>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</si>
  <si>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</si>
  <si>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</si>
  <si>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</si>
  <si>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</si>
  <si>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</si>
  <si>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</si>
  <si>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</si>
  <si>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</si>
  <si>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</si>
  <si>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</si>
  <si>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</si>
  <si>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</si>
  <si>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</si>
  <si>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</si>
  <si>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</si>
  <si>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</si>
  <si>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</si>
  <si>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</si>
  <si>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</si>
  <si>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</si>
  <si>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</si>
  <si>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</si>
  <si>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</si>
  <si>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</si>
  <si>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</si>
  <si>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</si>
  <si>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</si>
  <si>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</si>
  <si>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</si>
  <si>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</si>
  <si>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</si>
  <si>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</si>
  <si>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</si>
  <si>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</si>
  <si>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</si>
  <si>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</si>
  <si>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</si>
  <si>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</si>
  <si>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</si>
  <si>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</si>
  <si>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</si>
  <si>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</si>
  <si>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</si>
  <si>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</si>
  <si>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</si>
  <si>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</si>
  <si>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</si>
  <si>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</si>
  <si>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</si>
  <si>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</si>
  <si>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</si>
  <si>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</si>
  <si>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</si>
  <si>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</si>
  <si>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</si>
  <si>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</si>
  <si>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</si>
  <si>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</si>
  <si>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</si>
  <si>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</si>
  <si>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</si>
  <si>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</si>
  <si>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</si>
  <si>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</si>
  <si>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</si>
  <si>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</si>
  <si>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</si>
  <si>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</si>
  <si>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</si>
  <si>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</si>
  <si>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</si>
  <si>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</si>
  <si>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</si>
  <si>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</si>
  <si>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</si>
  <si>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</si>
  <si>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</si>
  <si>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</si>
  <si>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</si>
  <si>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</si>
  <si>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</si>
  <si>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</si>
  <si>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</si>
  <si>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</si>
  <si>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</si>
  <si>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</si>
  <si>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</si>
  <si>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</si>
  <si>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</si>
  <si>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</si>
  <si>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</si>
  <si>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</si>
  <si>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</si>
  <si>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</si>
  <si>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</si>
  <si>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</si>
  <si>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</si>
  <si>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</si>
  <si>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</si>
  <si>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</si>
  <si>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</si>
  <si>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</si>
  <si>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</si>
  <si>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</si>
  <si>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</si>
  <si>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</si>
  <si>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</si>
  <si>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</si>
  <si>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</si>
  <si>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</si>
  <si>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</si>
  <si>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</si>
  <si>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</si>
  <si>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</si>
  <si>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</si>
  <si>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</si>
  <si>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</si>
  <si>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</si>
  <si>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</si>
  <si>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</si>
  <si>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</si>
  <si>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</si>
  <si>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</si>
  <si>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</si>
  <si>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</si>
  <si>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</si>
  <si>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</si>
  <si>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</si>
  <si>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</si>
  <si>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</si>
  <si>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</si>
  <si>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</si>
  <si>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</si>
  <si>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</si>
  <si>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</si>
  <si>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</si>
  <si>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</si>
  <si>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</si>
  <si>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</si>
  <si>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</si>
  <si>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</si>
  <si>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</si>
  <si>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</si>
  <si>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</si>
  <si>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</si>
  <si>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</si>
  <si>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</si>
  <si>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</si>
  <si>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</si>
  <si>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</si>
  <si>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</si>
  <si>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</si>
  <si>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</si>
  <si>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</si>
  <si>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</si>
  <si>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</si>
  <si>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</si>
  <si>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</si>
  <si>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</si>
  <si>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</si>
  <si>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</si>
  <si>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</si>
  <si>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</si>
  <si>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</si>
  <si>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</si>
  <si>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</si>
  <si>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</si>
  <si>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</si>
  <si>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</si>
  <si>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</si>
  <si>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</si>
  <si>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</si>
  <si>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</si>
  <si>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</si>
  <si>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</si>
  <si>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</si>
  <si>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</si>
  <si>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</si>
  <si>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</si>
  <si>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</si>
  <si>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</si>
  <si>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</si>
  <si>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</si>
  <si>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</si>
  <si>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</si>
  <si>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</si>
  <si>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</si>
  <si>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</si>
  <si>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</si>
  <si>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</si>
  <si>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</si>
  <si>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</si>
  <si>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</si>
  <si>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</si>
  <si>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</si>
  <si>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</si>
  <si>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</si>
  <si>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</si>
  <si>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</si>
  <si>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</si>
  <si>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</si>
  <si>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</si>
  <si>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</si>
  <si>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</si>
  <si>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</si>
  <si>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</si>
  <si>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</si>
  <si>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</si>
  <si>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</si>
  <si>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</si>
  <si>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</si>
  <si>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</si>
  <si>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</si>
  <si>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</si>
  <si>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</si>
  <si>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</si>
  <si>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</si>
  <si>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</si>
  <si>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</si>
  <si>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</si>
  <si>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</si>
  <si>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</si>
  <si>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</si>
  <si>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</si>
  <si>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</si>
  <si>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</si>
  <si>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</si>
  <si>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</si>
  <si>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</si>
  <si>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</si>
  <si>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</si>
  <si>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</si>
  <si>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</si>
  <si>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</si>
  <si>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</si>
  <si>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</si>
  <si>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</si>
  <si>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</si>
  <si>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</si>
  <si>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</si>
  <si>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</si>
  <si>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</si>
  <si>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</si>
  <si>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</si>
  <si>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</si>
  <si>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</si>
  <si>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</si>
  <si>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</si>
  <si>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</si>
  <si>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</si>
  <si>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</si>
  <si>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</si>
  <si>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</si>
  <si>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</si>
  <si>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</si>
  <si>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</si>
  <si>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</si>
  <si>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</si>
  <si>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</si>
  <si>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</si>
  <si>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</si>
  <si>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</si>
  <si>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</si>
  <si>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</si>
  <si>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</si>
  <si>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</si>
  <si>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</si>
  <si>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</si>
  <si>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</si>
  <si>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</si>
  <si>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</si>
  <si>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</si>
  <si>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</si>
  <si>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</si>
  <si>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</si>
  <si>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</si>
  <si>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</si>
  <si>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</si>
  <si>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</si>
  <si>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</si>
  <si>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</si>
  <si>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</si>
  <si>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</si>
  <si>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</si>
  <si>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</si>
  <si>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</si>
  <si>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</si>
  <si>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</si>
  <si>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</si>
  <si>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</si>
  <si>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</si>
  <si>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</si>
  <si>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</si>
  <si>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</si>
  <si>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</si>
  <si>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</si>
  <si>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</si>
  <si>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</si>
  <si>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</si>
  <si>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</si>
  <si>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</si>
  <si>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</si>
  <si>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</si>
  <si>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</si>
  <si>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</si>
  <si>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</si>
  <si>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</si>
  <si>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</si>
  <si>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</si>
  <si>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</si>
  <si>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</si>
  <si>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</si>
  <si>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</si>
  <si>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</si>
  <si>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</si>
  <si>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</si>
  <si>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</si>
  <si>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</si>
  <si>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</si>
  <si>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</si>
  <si>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</si>
  <si>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</si>
  <si>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</si>
  <si>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</si>
  <si>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</si>
  <si>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</si>
  <si>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</si>
  <si>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</si>
  <si>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</si>
  <si>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</si>
  <si>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</si>
  <si>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</si>
  <si>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</si>
  <si>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</si>
  <si>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</si>
  <si>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</si>
  <si>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</si>
  <si>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</si>
  <si>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</si>
  <si>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</si>
  <si>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</si>
  <si>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</si>
  <si>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</si>
  <si>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</si>
  <si>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</si>
  <si>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</si>
  <si>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</si>
  <si>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</si>
  <si>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</si>
  <si>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</si>
  <si>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</si>
  <si>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</si>
  <si>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</si>
  <si>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</si>
  <si>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</si>
  <si>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</si>
  <si>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</si>
  <si>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</si>
  <si>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</si>
  <si>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</si>
  <si>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</si>
  <si>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</si>
  <si>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</si>
  <si>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</si>
  <si>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</si>
  <si>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</si>
  <si>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</si>
  <si>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</si>
  <si>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</si>
  <si>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</si>
  <si>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</si>
  <si>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</si>
  <si>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</si>
  <si>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</si>
  <si>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</si>
  <si>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</si>
  <si>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</si>
  <si>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</si>
  <si>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</si>
  <si>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</si>
  <si>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</si>
  <si>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</si>
  <si>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</si>
  <si>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</si>
  <si>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</si>
  <si>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</si>
  <si>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</si>
  <si>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</si>
  <si>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</si>
  <si>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</si>
  <si>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</si>
  <si>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</si>
  <si>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</si>
  <si>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</si>
  <si>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</si>
  <si>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</si>
  <si>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</si>
  <si>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</si>
  <si>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</si>
  <si>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</si>
  <si>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</si>
  <si>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</si>
  <si>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</si>
  <si>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</si>
  <si>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</si>
  <si>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</si>
  <si>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</si>
  <si>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</si>
  <si>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</si>
  <si>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</si>
  <si>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</si>
  <si>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</si>
  <si>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</si>
  <si>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</si>
  <si>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</si>
  <si>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</si>
  <si>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</si>
  <si>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</si>
  <si>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</si>
  <si>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</si>
  <si>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</si>
  <si>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</si>
  <si>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</si>
  <si>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</si>
  <si>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</si>
  <si>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</si>
  <si>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</si>
  <si>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</si>
  <si>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</si>
  <si>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</si>
  <si>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</si>
  <si>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</si>
  <si>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</si>
  <si>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</si>
  <si>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</si>
  <si>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</si>
  <si>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</si>
  <si>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</si>
  <si>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</si>
  <si>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</si>
  <si>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</si>
  <si>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</si>
  <si>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</si>
  <si>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</si>
  <si>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</si>
  <si>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</si>
  <si>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</si>
  <si>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</si>
  <si>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</si>
  <si>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</si>
  <si>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</si>
  <si>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</si>
  <si>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</si>
  <si>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</si>
  <si>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</si>
  <si>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</si>
  <si>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</si>
  <si>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</si>
  <si>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</si>
  <si>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</si>
  <si>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</si>
  <si>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</si>
  <si>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</si>
  <si>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</si>
  <si>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</si>
  <si>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</si>
  <si>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</si>
  <si>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</si>
  <si>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</si>
  <si>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</si>
  <si>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</si>
  <si>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</si>
  <si>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</si>
  <si>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</si>
  <si>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</si>
  <si>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</si>
  <si>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</si>
  <si>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</si>
  <si>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</si>
  <si>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</si>
  <si>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</si>
  <si>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</si>
  <si>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</si>
  <si>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</si>
  <si>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</si>
  <si>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</si>
  <si>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</si>
  <si>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</si>
  <si>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</si>
  <si>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</si>
  <si>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</si>
  <si>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</si>
  <si>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</si>
  <si>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</si>
  <si>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</si>
  <si>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</si>
  <si>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</si>
  <si>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</si>
  <si>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</si>
  <si>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</si>
  <si>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</si>
  <si>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</si>
  <si>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</si>
  <si>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</si>
  <si>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</si>
  <si>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</si>
  <si>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</si>
  <si>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</si>
  <si>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</si>
  <si>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</si>
  <si>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</si>
  <si>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</si>
  <si>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</si>
  <si>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</si>
  <si>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</si>
  <si>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</si>
  <si>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</si>
  <si>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</si>
  <si>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</si>
  <si>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</si>
  <si>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</si>
  <si>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</si>
  <si>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</si>
  <si>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</si>
  <si>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</si>
  <si>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</si>
  <si>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</si>
  <si>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</si>
  <si>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</si>
  <si>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</si>
  <si>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</si>
  <si>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</si>
  <si>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</si>
  <si>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</si>
  <si>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</si>
  <si>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</si>
  <si>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</si>
  <si>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</si>
  <si>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</si>
  <si>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</si>
  <si>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</si>
  <si>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</si>
  <si>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</si>
  <si>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</si>
  <si>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</si>
  <si>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</si>
  <si>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</si>
  <si>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</si>
  <si>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</si>
  <si>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</si>
  <si>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</si>
  <si>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</si>
  <si>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</si>
  <si>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</si>
  <si>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</si>
  <si>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</si>
  <si>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</si>
  <si>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</si>
  <si>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</si>
  <si>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</si>
  <si>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</si>
  <si>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</si>
  <si>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</si>
  <si>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</si>
  <si>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</si>
  <si>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</si>
  <si>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</si>
  <si>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</si>
  <si>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</si>
  <si>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</si>
  <si>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</si>
  <si>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</si>
  <si>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</si>
  <si>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</si>
  <si>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</si>
  <si>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</si>
  <si>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</si>
  <si>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</si>
  <si>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</si>
  <si>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</si>
  <si>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</si>
  <si>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</si>
  <si>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</si>
  <si>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</si>
  <si>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</si>
  <si>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</si>
  <si>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</si>
  <si>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</si>
  <si>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</si>
  <si>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</si>
  <si>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</si>
  <si>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</si>
  <si>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</si>
  <si>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</si>
  <si>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</si>
  <si>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</si>
  <si>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</si>
  <si>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</si>
  <si>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</si>
  <si>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</si>
  <si>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</si>
  <si>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</si>
  <si>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</si>
  <si>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</si>
  <si>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</si>
  <si>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</si>
  <si>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</si>
  <si>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</si>
  <si>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</si>
  <si>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</si>
  <si>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</si>
  <si>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</si>
  <si>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</si>
  <si>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</si>
  <si>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</si>
  <si>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</si>
  <si>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</si>
  <si>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</si>
  <si>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</si>
  <si>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</si>
  <si>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</si>
  <si>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</si>
  <si>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</si>
  <si>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</si>
  <si>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</si>
  <si>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</si>
  <si>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</si>
  <si>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</si>
  <si>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</si>
  <si>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</si>
  <si>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</si>
  <si>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</si>
  <si>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</si>
  <si>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</si>
  <si>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</si>
  <si>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</si>
  <si>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</si>
  <si>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</si>
  <si>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</si>
  <si>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</si>
  <si>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</si>
  <si>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</si>
  <si>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</si>
  <si>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</si>
  <si>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</si>
  <si>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</si>
  <si>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</si>
  <si>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</si>
  <si>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</si>
  <si>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</si>
  <si>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</si>
  <si>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</si>
  <si>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</si>
  <si>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</si>
  <si>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</si>
  <si>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</si>
  <si>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</si>
  <si>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</si>
  <si>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</si>
  <si>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</si>
  <si>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</si>
  <si>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</si>
  <si>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</si>
  <si>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</si>
  <si>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</si>
  <si>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</si>
  <si>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</si>
  <si>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</si>
  <si>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</si>
  <si>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</si>
  <si>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</si>
  <si>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</si>
  <si>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</si>
  <si>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</si>
  <si>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</si>
  <si>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</si>
  <si>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</si>
  <si>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</si>
  <si>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</si>
  <si>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</si>
  <si>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</si>
  <si>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</si>
  <si>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</si>
  <si>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</si>
  <si>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</si>
  <si>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</si>
  <si>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</si>
  <si>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</si>
  <si>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</si>
  <si>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</si>
  <si>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</si>
  <si>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</si>
  <si>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</si>
  <si>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</si>
  <si>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</si>
  <si>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</si>
  <si>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</si>
  <si>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</si>
  <si>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</si>
  <si>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</si>
  <si>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</si>
  <si>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</si>
  <si>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</si>
  <si>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</si>
  <si>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</si>
  <si>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</si>
  <si>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</si>
  <si>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</si>
  <si>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</si>
  <si>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</si>
  <si>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</si>
  <si>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</si>
  <si>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</si>
  <si>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</si>
  <si>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</si>
  <si>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</si>
  <si>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</si>
  <si>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</si>
  <si>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</si>
  <si>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</si>
  <si>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</si>
  <si>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</si>
  <si>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</si>
  <si>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</si>
  <si>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</si>
  <si>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</si>
  <si>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</si>
  <si>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</si>
  <si>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</si>
  <si>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</si>
  <si>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</si>
  <si>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</si>
  <si>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</si>
  <si>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</si>
  <si>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</si>
  <si>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</si>
  <si>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</si>
  <si>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</si>
  <si>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</si>
  <si>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</si>
  <si>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</si>
  <si>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</si>
  <si>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</si>
  <si>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</si>
  <si>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</si>
  <si>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</si>
  <si>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</si>
  <si>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</si>
  <si>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</si>
  <si>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</si>
  <si>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</si>
  <si>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</si>
  <si>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</si>
  <si>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</si>
  <si>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</si>
  <si>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</si>
  <si>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</si>
  <si>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</si>
  <si>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</si>
  <si>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</si>
  <si>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</si>
  <si>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</si>
  <si>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</si>
  <si>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</si>
  <si>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</si>
  <si>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</si>
  <si>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</si>
  <si>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</si>
  <si>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</si>
  <si>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</si>
  <si>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</si>
  <si>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</si>
  <si>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</si>
  <si>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</si>
  <si>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</si>
  <si>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</si>
  <si>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</si>
  <si>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</si>
  <si>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</si>
  <si>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</si>
  <si>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</si>
  <si>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</si>
  <si>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</si>
  <si>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</si>
  <si>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</si>
  <si>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</si>
  <si>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</si>
  <si>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</si>
  <si>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</si>
  <si>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</si>
  <si>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</si>
  <si>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</si>
  <si>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</si>
  <si>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</si>
  <si>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</si>
  <si>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</si>
  <si>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</si>
  <si>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</si>
  <si>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</si>
  <si>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</si>
  <si>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</si>
  <si>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</si>
  <si>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</si>
  <si>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</si>
  <si>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</si>
  <si>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</si>
  <si>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</si>
  <si>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</si>
  <si>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</si>
  <si>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</si>
  <si>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</si>
  <si>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</si>
  <si>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</si>
  <si>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</si>
  <si>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</si>
  <si>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</si>
  <si>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</si>
  <si>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</si>
  <si>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</si>
  <si>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</si>
  <si>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</si>
  <si>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</si>
  <si>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</si>
  <si>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</si>
  <si>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</si>
  <si>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</si>
  <si>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</si>
  <si>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</si>
  <si>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</si>
  <si>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</si>
  <si>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</si>
  <si>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</si>
  <si>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</si>
  <si>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</si>
  <si>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</si>
  <si>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</si>
  <si>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</si>
  <si>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</si>
  <si>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</si>
  <si>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</si>
  <si>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</si>
  <si>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</si>
  <si>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</si>
  <si>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</si>
  <si>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</si>
  <si>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</si>
  <si>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</si>
  <si>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</si>
  <si>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</si>
  <si>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</si>
  <si>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</si>
  <si>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</si>
  <si>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</si>
  <si>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</si>
  <si>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</si>
  <si>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</si>
  <si>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</si>
  <si>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</si>
  <si>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</si>
  <si>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</si>
  <si>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</si>
  <si>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</si>
  <si>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</si>
  <si>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</si>
  <si>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</si>
  <si>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</si>
  <si>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</si>
  <si>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</si>
  <si>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</si>
  <si>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</si>
  <si>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</si>
  <si>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</si>
  <si>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</si>
  <si>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</si>
  <si>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</si>
  <si>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</si>
  <si>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</si>
  <si>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</si>
  <si>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</si>
  <si>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</si>
  <si>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</si>
  <si>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</si>
  <si>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</si>
  <si>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</si>
  <si>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</si>
  <si>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</si>
  <si>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</si>
  <si>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</si>
  <si>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</si>
  <si>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</si>
  <si>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</si>
  <si>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</si>
  <si>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</si>
  <si>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</si>
  <si>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</si>
  <si>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</si>
  <si>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</si>
  <si>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</si>
  <si>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</si>
  <si>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</si>
  <si>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</si>
  <si>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</si>
  <si>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</si>
  <si>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</si>
  <si>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</si>
  <si>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</si>
  <si>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</si>
  <si>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</si>
  <si>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</si>
  <si>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</si>
  <si>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</si>
  <si>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</si>
  <si>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</si>
  <si>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</si>
  <si>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</si>
  <si>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</si>
  <si>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</si>
  <si>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</si>
  <si>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</si>
  <si>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</si>
  <si>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</si>
  <si>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</si>
  <si>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</si>
  <si>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</si>
  <si>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</si>
  <si>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</si>
  <si>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</si>
  <si>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</si>
  <si>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</si>
  <si>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</si>
  <si>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</si>
  <si>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</si>
  <si>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</si>
  <si>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</si>
  <si>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</si>
  <si>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</si>
  <si>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</si>
  <si>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</si>
  <si>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</si>
  <si>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</si>
  <si>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</si>
  <si>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</si>
  <si>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</si>
  <si>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</si>
  <si>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</si>
  <si>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</si>
  <si>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</si>
  <si>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</si>
  <si>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</si>
  <si>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</si>
  <si>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</si>
  <si>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</si>
  <si>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</si>
  <si>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</si>
  <si>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</si>
  <si>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</si>
  <si>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</si>
  <si>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</si>
  <si>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</si>
  <si>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</si>
  <si>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</si>
  <si>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</si>
  <si>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</si>
  <si>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</si>
  <si>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</si>
  <si>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</si>
  <si>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</si>
  <si>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</si>
  <si>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</si>
  <si>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</si>
  <si>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</si>
  <si>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</si>
  <si>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</si>
  <si>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</si>
  <si>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</si>
  <si>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</si>
  <si>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</si>
  <si>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</si>
  <si>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</si>
  <si>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</si>
  <si>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</si>
  <si>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</si>
  <si>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</si>
  <si>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</si>
  <si>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</si>
  <si>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</si>
  <si>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</si>
  <si>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</si>
  <si>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</si>
  <si>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</si>
  <si>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</si>
  <si>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</si>
  <si>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</si>
  <si>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</si>
  <si>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</si>
  <si>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</si>
  <si>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</si>
  <si>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</si>
  <si>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</si>
  <si>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</si>
  <si>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</si>
  <si>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</si>
  <si>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</si>
  <si>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</si>
  <si>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</si>
  <si>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</si>
  <si>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</si>
  <si>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</si>
  <si>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</si>
  <si>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</si>
  <si>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</si>
  <si>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</si>
  <si>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</si>
  <si>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</si>
  <si>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</si>
  <si>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</si>
  <si>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</si>
  <si>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</si>
  <si>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</si>
  <si>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</si>
  <si>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</si>
  <si>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</si>
  <si>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</si>
  <si>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</si>
  <si>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</si>
  <si>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</si>
  <si>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</si>
  <si>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</si>
  <si>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</si>
  <si>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</si>
  <si>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</si>
  <si>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</si>
  <si>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</si>
  <si>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</si>
  <si>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</si>
  <si>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</si>
  <si>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</si>
  <si>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</si>
  <si>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</si>
  <si>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</si>
  <si>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</si>
  <si>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</si>
  <si>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</si>
  <si>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</si>
  <si>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</si>
  <si>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</si>
  <si>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</si>
  <si>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</si>
  <si>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</si>
  <si>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</si>
  <si>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</si>
  <si>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</si>
  <si>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</si>
  <si>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</si>
  <si>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</si>
  <si>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</si>
  <si>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</si>
  <si>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</si>
  <si>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</si>
  <si>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</si>
  <si>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</si>
  <si>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</si>
  <si>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</si>
  <si>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</si>
  <si>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</si>
  <si>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</si>
  <si>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</si>
  <si>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</si>
  <si>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</si>
  <si>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</si>
  <si>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</si>
  <si>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</si>
  <si>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</si>
  <si>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</si>
  <si>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</si>
  <si>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</si>
  <si>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</si>
  <si>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</si>
  <si>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</si>
  <si>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</si>
  <si>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</si>
  <si>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</si>
  <si>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</si>
  <si>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</si>
  <si>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</si>
  <si>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</si>
  <si>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</si>
  <si>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</si>
  <si>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</si>
  <si>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</si>
  <si>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</si>
  <si>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</si>
  <si>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</si>
  <si>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</si>
  <si>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</si>
  <si>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</si>
  <si>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</si>
  <si>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</si>
  <si>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</si>
  <si>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</si>
  <si>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</si>
  <si>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</si>
  <si>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</si>
  <si>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</si>
  <si>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</si>
  <si>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</si>
  <si>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</si>
  <si>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</si>
  <si>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</si>
  <si>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</si>
  <si>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</si>
  <si>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</si>
  <si>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</si>
  <si>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</si>
  <si>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</si>
  <si>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</si>
  <si>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</si>
  <si>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</si>
  <si>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</si>
  <si>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</si>
  <si>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</si>
  <si>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</si>
  <si>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</si>
  <si>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</si>
  <si>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</si>
  <si>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</si>
  <si>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</si>
  <si>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</si>
  <si>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</si>
  <si>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</si>
  <si>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</si>
  <si>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</si>
  <si>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</si>
  <si>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</si>
  <si>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</si>
  <si>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</si>
  <si>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</si>
  <si>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</si>
  <si>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</si>
  <si>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</si>
  <si>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</si>
  <si>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</si>
  <si>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</si>
  <si>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</si>
  <si>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</si>
  <si>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</si>
  <si>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</si>
  <si>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</si>
  <si>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</si>
  <si>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</si>
  <si>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</si>
  <si>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</si>
  <si>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</si>
  <si>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</si>
  <si>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</si>
  <si>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</si>
  <si>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</si>
  <si>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</si>
  <si>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</si>
  <si>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</si>
  <si>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</si>
  <si>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</si>
  <si>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</si>
  <si>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</si>
  <si>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</si>
  <si>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</si>
  <si>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</si>
  <si>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</si>
  <si>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</si>
  <si>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</si>
  <si>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</si>
  <si>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</si>
  <si>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</si>
  <si>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</si>
  <si>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</si>
  <si>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</si>
  <si>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</si>
  <si>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</si>
  <si>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</si>
  <si>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</si>
  <si>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</si>
  <si>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</si>
  <si>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</si>
  <si>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</si>
  <si>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</si>
  <si>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</si>
  <si>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</si>
  <si>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</si>
  <si>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</si>
  <si>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</si>
  <si>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</si>
  <si>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</si>
  <si>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</si>
  <si>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</si>
  <si>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</si>
  <si>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</si>
  <si>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</si>
  <si>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</si>
  <si>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</si>
  <si>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</si>
  <si>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</si>
  <si>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</si>
  <si>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</si>
  <si>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</si>
  <si>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</si>
  <si>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</si>
  <si>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</si>
  <si>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</si>
  <si>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</si>
  <si>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</si>
  <si>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</si>
  <si>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</si>
  <si>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</si>
  <si>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</si>
  <si>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</si>
  <si>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</si>
  <si>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</si>
  <si>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</si>
  <si>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</si>
  <si>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</si>
  <si>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</si>
  <si>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</si>
  <si>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</si>
  <si>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</si>
  <si>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</si>
  <si>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</si>
  <si>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</si>
  <si>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</si>
  <si>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</si>
  <si>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</si>
  <si>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</si>
  <si>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</si>
  <si>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</si>
  <si>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</si>
  <si>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</si>
  <si>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</si>
  <si>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</si>
  <si>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</si>
  <si>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</si>
  <si>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</si>
  <si>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</si>
  <si>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</si>
  <si>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</si>
  <si>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</si>
  <si>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</si>
  <si>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</si>
  <si>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</si>
  <si>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</si>
  <si>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</si>
  <si>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</si>
  <si>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</si>
  <si>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</si>
  <si>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</si>
  <si>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</si>
  <si>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</si>
  <si>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</si>
  <si>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</si>
  <si>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</si>
  <si>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</si>
  <si>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</si>
  <si>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</si>
  <si>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</si>
  <si>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</si>
  <si>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</si>
  <si>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</si>
  <si>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</si>
  <si>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</si>
  <si>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</si>
  <si>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</si>
  <si>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</si>
  <si>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</si>
  <si>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</si>
  <si>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</si>
  <si>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</si>
  <si>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</si>
  <si>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</si>
  <si>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</si>
  <si>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</si>
  <si>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</si>
  <si>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</si>
  <si>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</si>
  <si>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</si>
  <si>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</si>
  <si>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</si>
  <si>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</si>
  <si>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</si>
  <si>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</si>
  <si>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</si>
  <si>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</si>
  <si>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</si>
  <si>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</si>
  <si>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</si>
  <si>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</si>
  <si>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</si>
  <si>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</si>
  <si>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</si>
  <si>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</si>
  <si>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</si>
  <si>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</si>
  <si>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</si>
  <si>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</si>
  <si>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</si>
  <si>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</si>
  <si>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</si>
  <si>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</si>
  <si>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</si>
  <si>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</si>
  <si>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</si>
  <si>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</si>
  <si>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</si>
  <si>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</si>
  <si>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</si>
  <si>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</si>
  <si>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</si>
  <si>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</si>
  <si>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</si>
  <si>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</si>
  <si>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</si>
  <si>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</si>
  <si>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</si>
  <si>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</si>
  <si>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</si>
  <si>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</si>
  <si>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</si>
  <si>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</si>
  <si>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</si>
  <si>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</si>
  <si>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</si>
  <si>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</si>
  <si>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</si>
  <si>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</si>
  <si>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</si>
  <si>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</si>
  <si>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</si>
  <si>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</si>
  <si>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</si>
  <si>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</si>
  <si>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</si>
  <si>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</si>
  <si>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</si>
  <si>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</si>
  <si>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</si>
  <si>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</si>
  <si>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</si>
  <si>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</si>
  <si>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</si>
  <si>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</si>
  <si>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</si>
  <si>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</si>
  <si>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</si>
  <si>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</si>
  <si>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</si>
  <si>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</si>
  <si>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</si>
  <si>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</si>
  <si>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</si>
  <si>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</si>
  <si>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</si>
  <si>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</si>
  <si>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</si>
  <si>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</si>
  <si>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</si>
  <si>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</si>
  <si>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</si>
  <si>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</si>
  <si>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</si>
  <si>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</si>
  <si>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</si>
  <si>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</si>
  <si>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</si>
  <si>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</si>
  <si>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</si>
  <si>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</si>
  <si>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</si>
  <si>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</si>
  <si>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</si>
  <si>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</si>
  <si>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</si>
  <si>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</si>
  <si>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</si>
  <si>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</si>
  <si>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</si>
  <si>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</si>
  <si>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</si>
  <si>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</si>
  <si>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</si>
  <si>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</si>
  <si>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</si>
  <si>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</si>
  <si>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</si>
  <si>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</si>
  <si>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</si>
  <si>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</si>
  <si>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</si>
  <si>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</si>
  <si>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</si>
  <si>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</si>
  <si>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</si>
  <si>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</si>
  <si>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</si>
  <si>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</si>
  <si>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</si>
  <si>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</si>
  <si>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</si>
  <si>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</si>
  <si>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</si>
  <si>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</si>
  <si>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</si>
  <si>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</si>
  <si>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</si>
  <si>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</si>
  <si>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</si>
  <si>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</si>
  <si>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</si>
  <si>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</si>
  <si>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</si>
  <si>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</si>
  <si>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</si>
  <si>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</si>
  <si>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</si>
  <si>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</si>
  <si>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</si>
  <si>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</si>
  <si>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</si>
  <si>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</si>
  <si>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</si>
  <si>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</si>
  <si>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</si>
  <si>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</si>
  <si>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</si>
  <si>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</si>
  <si>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</si>
  <si>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</si>
  <si>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</si>
  <si>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</si>
  <si>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</si>
  <si>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</si>
  <si>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</si>
  <si>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</si>
  <si>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</si>
  <si>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</si>
  <si>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</si>
  <si>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</si>
  <si>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</si>
  <si>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</si>
  <si>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</si>
  <si>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</si>
  <si>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</si>
  <si>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</si>
  <si>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</si>
  <si>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</si>
  <si>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</si>
  <si>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</si>
  <si>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</si>
  <si>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</si>
  <si>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</si>
  <si>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</si>
  <si>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</si>
  <si>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</si>
  <si>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</si>
  <si>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</si>
  <si>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</si>
  <si>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</si>
  <si>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</si>
  <si>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</si>
  <si>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</si>
  <si>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</si>
  <si>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</si>
  <si>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</si>
  <si>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</si>
  <si>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</si>
  <si>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</si>
  <si>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</si>
  <si>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</si>
  <si>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</si>
  <si>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</si>
  <si>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</si>
  <si>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</si>
  <si>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</si>
  <si>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</si>
  <si>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</si>
  <si>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</si>
  <si>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</si>
  <si>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</si>
  <si>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</si>
  <si>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</si>
  <si>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</si>
  <si>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</si>
  <si>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</si>
  <si>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</si>
  <si>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</si>
  <si>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</si>
  <si>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</si>
  <si>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</si>
  <si>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</si>
  <si>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</si>
  <si>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</si>
  <si>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</si>
  <si>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</si>
  <si>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</si>
  <si>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</si>
  <si>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</si>
  <si>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</si>
  <si>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</si>
  <si>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</si>
  <si>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</si>
  <si>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</si>
  <si>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</si>
  <si>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</si>
  <si>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</si>
  <si>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</si>
  <si>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</si>
  <si>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</si>
  <si>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</si>
  <si>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</si>
  <si>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</si>
  <si>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</si>
  <si>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</si>
  <si>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</si>
  <si>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</si>
  <si>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</si>
  <si>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</si>
  <si>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</si>
  <si>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</si>
  <si>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</si>
  <si>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</si>
  <si>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</si>
  <si>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</si>
  <si>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</si>
  <si>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</si>
  <si>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</si>
  <si>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</si>
  <si>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</si>
  <si>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</si>
  <si>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</si>
  <si>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</si>
  <si>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</si>
  <si>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</si>
  <si>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</si>
  <si>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</si>
  <si>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</si>
  <si>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</si>
  <si>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</si>
  <si>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</si>
  <si>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</si>
  <si>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</si>
  <si>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</si>
  <si>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</si>
  <si>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</si>
  <si>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</si>
  <si>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</si>
  <si>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</si>
  <si>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</si>
  <si>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</si>
  <si>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</si>
  <si>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</si>
  <si>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</si>
  <si>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</si>
  <si>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</si>
  <si>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</si>
  <si>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</si>
  <si>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</si>
  <si>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</si>
  <si>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</si>
  <si>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</si>
  <si>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</si>
  <si>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</si>
  <si>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</si>
  <si>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</si>
  <si>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</si>
  <si>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</si>
  <si>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</si>
  <si>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</si>
  <si>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</si>
  <si>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</si>
  <si>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</si>
  <si>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</si>
  <si>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</si>
  <si>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</si>
  <si>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</si>
  <si>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</si>
  <si>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</si>
  <si>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</si>
  <si>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</si>
  <si>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</si>
  <si>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</si>
  <si>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</si>
  <si>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</si>
  <si>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</si>
  <si>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</si>
  <si>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</si>
  <si>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</si>
  <si>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</si>
  <si>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</si>
  <si>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</si>
  <si>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</si>
  <si>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</si>
  <si>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</si>
  <si>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</si>
  <si>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</si>
  <si>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</si>
  <si>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</si>
  <si>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</si>
  <si>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</si>
  <si>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</si>
  <si>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</si>
  <si>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</si>
  <si>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</si>
  <si>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</si>
  <si>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</si>
  <si>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</si>
  <si>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</si>
  <si>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</si>
  <si>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</si>
  <si>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</si>
  <si>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</si>
  <si>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</si>
  <si>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</si>
  <si>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</si>
  <si>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</si>
  <si>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</si>
  <si>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</si>
  <si>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</si>
  <si>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</si>
  <si>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</si>
  <si>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</si>
  <si>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</si>
  <si>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</si>
  <si>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</si>
  <si>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</si>
  <si>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</si>
  <si>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</si>
  <si>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</si>
  <si>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</si>
  <si>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</si>
  <si>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</si>
  <si>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</si>
  <si>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</si>
  <si>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</si>
  <si>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</si>
  <si>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</si>
  <si>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</si>
  <si>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</si>
  <si>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</si>
  <si>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</si>
  <si>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</si>
  <si>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</si>
  <si>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</si>
  <si>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</si>
  <si>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</si>
  <si>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</si>
  <si>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</si>
  <si>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</si>
  <si>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</si>
  <si>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</si>
  <si>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</si>
  <si>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</si>
  <si>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</si>
  <si>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</si>
  <si>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</si>
  <si>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</si>
  <si>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</si>
  <si>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</si>
  <si>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</si>
  <si>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</si>
  <si>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</si>
  <si>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</si>
  <si>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</si>
  <si>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</si>
  <si>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</si>
  <si>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</si>
  <si>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</si>
  <si>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</si>
  <si>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</si>
  <si>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</si>
  <si>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</si>
  <si>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</si>
  <si>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</si>
  <si>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</si>
  <si>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</si>
  <si>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</si>
  <si>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</si>
  <si>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</si>
  <si>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</si>
  <si>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</si>
  <si>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</si>
  <si>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</si>
  <si>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</si>
  <si>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</si>
  <si>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</si>
  <si>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</si>
  <si>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</si>
  <si>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</si>
  <si>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</si>
  <si>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</si>
  <si>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</si>
  <si>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</si>
  <si>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</si>
  <si>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</si>
  <si>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</si>
  <si>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</si>
  <si>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</si>
  <si>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</si>
  <si>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</si>
  <si>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</si>
  <si>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</si>
  <si>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</si>
  <si>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</si>
  <si>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</si>
  <si>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</si>
  <si>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</si>
  <si>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</si>
  <si>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</si>
  <si>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</si>
  <si>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</si>
  <si>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</si>
  <si>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</si>
  <si>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</si>
  <si>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</si>
  <si>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</si>
  <si>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</si>
  <si>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</si>
  <si>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</si>
  <si>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</si>
  <si>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</si>
  <si>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</si>
  <si>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</si>
  <si>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</si>
  <si>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</si>
  <si>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</si>
  <si>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</si>
  <si>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</si>
  <si>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</si>
  <si>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</si>
  <si>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</si>
  <si>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</si>
  <si>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</si>
  <si>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</si>
  <si>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</si>
  <si>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</si>
  <si>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</si>
  <si>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</si>
  <si>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</si>
  <si>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</si>
  <si>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</si>
  <si>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</si>
  <si>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</si>
  <si>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</si>
  <si>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</si>
  <si>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</si>
  <si>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</si>
  <si>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</si>
  <si>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</si>
  <si>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</si>
  <si>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</si>
  <si>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</si>
  <si>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</si>
  <si>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</si>
  <si>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</si>
  <si>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</si>
  <si>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</si>
  <si>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</si>
  <si>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</si>
  <si>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</si>
  <si>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</si>
  <si>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</si>
  <si>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</si>
  <si>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</si>
  <si>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</si>
  <si>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</si>
  <si>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</si>
  <si>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</si>
  <si>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</si>
  <si>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</si>
  <si>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</si>
  <si>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</si>
  <si>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</si>
  <si>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</si>
  <si>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</si>
  <si>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</si>
  <si>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</si>
  <si>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</si>
  <si>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</si>
  <si>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</si>
  <si>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</si>
  <si>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</si>
  <si>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</si>
  <si>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</si>
  <si>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</si>
  <si>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</si>
  <si>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</si>
  <si>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</si>
  <si>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</si>
  <si>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</si>
  <si>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</si>
  <si>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</si>
  <si>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</si>
  <si>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</si>
  <si>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</si>
  <si>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</si>
  <si>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</si>
  <si>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</si>
  <si>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</si>
  <si>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</si>
  <si>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</si>
  <si>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</si>
  <si>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</si>
  <si>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</si>
  <si>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</si>
  <si>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</si>
  <si>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</si>
  <si>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</si>
  <si>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</si>
  <si>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</si>
  <si>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</si>
  <si>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</si>
  <si>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</si>
  <si>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</si>
  <si>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</si>
  <si>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</si>
  <si>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</si>
  <si>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</si>
  <si>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</si>
  <si>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</si>
  <si>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</si>
  <si>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</si>
  <si>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</si>
  <si>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</si>
  <si>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</si>
  <si>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</si>
  <si>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</si>
  <si>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</si>
  <si>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</si>
  <si>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</si>
  <si>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</si>
  <si>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</si>
  <si>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</si>
  <si>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</si>
  <si>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</si>
  <si>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</si>
  <si>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</si>
  <si>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</si>
  <si>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</si>
  <si>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</si>
  <si>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</si>
  <si>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</si>
  <si>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</si>
  <si>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</si>
  <si>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</si>
  <si>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</si>
  <si>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</si>
  <si>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</si>
  <si>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</si>
  <si>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</si>
  <si>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</si>
  <si>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</si>
  <si>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</si>
  <si>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</si>
  <si>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</si>
  <si>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</si>
  <si>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</si>
  <si>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</si>
  <si>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</si>
  <si>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</si>
  <si>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</si>
  <si>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</si>
  <si>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</si>
  <si>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</si>
  <si>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</si>
  <si>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</si>
  <si>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</si>
  <si>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</si>
  <si>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</si>
  <si>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</si>
  <si>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</si>
  <si>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</si>
  <si>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</si>
  <si>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</si>
  <si>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</si>
  <si>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</si>
  <si>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</si>
  <si>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</si>
  <si>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</si>
  <si>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</si>
  <si>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</si>
  <si>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</si>
  <si>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</si>
  <si>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</si>
  <si>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</si>
  <si>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</si>
  <si>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</si>
  <si>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</si>
  <si>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</si>
  <si>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</si>
  <si>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</si>
  <si>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</si>
  <si>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</si>
  <si>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</si>
  <si>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</si>
  <si>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</si>
  <si>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</si>
  <si>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</si>
  <si>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</si>
  <si>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</si>
  <si>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</si>
  <si>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</si>
  <si>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</si>
  <si>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</si>
  <si>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</si>
  <si>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</si>
  <si>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</si>
  <si>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</si>
  <si>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</si>
  <si>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</si>
  <si>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</si>
  <si>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</si>
  <si>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</si>
  <si>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</si>
  <si>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</si>
  <si>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</si>
  <si>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</si>
  <si>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</si>
  <si>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</si>
  <si>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</si>
  <si>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</si>
  <si>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</si>
  <si>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</si>
  <si>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</si>
  <si>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</si>
  <si>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</si>
  <si>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</si>
  <si>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</si>
  <si>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</si>
  <si>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</si>
  <si>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</si>
  <si>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</si>
  <si>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</si>
  <si>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</si>
  <si>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</si>
  <si>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</si>
  <si>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</si>
  <si>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</si>
  <si>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</si>
  <si>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</si>
  <si>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</si>
  <si>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</si>
  <si>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</si>
  <si>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</si>
  <si>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</si>
  <si>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</si>
  <si>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</si>
  <si>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</si>
  <si>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</si>
  <si>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</si>
  <si>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</si>
  <si>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</si>
  <si>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</si>
  <si>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</si>
  <si>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</si>
  <si>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</si>
  <si>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</si>
  <si>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</si>
  <si>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</si>
  <si>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</si>
  <si>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</si>
  <si>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</si>
  <si>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</si>
  <si>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</si>
  <si>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</si>
  <si>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</si>
  <si>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</si>
  <si>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</si>
  <si>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</si>
  <si>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</si>
  <si>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</si>
  <si>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</si>
  <si>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</si>
  <si>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</si>
  <si>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</si>
  <si>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</si>
  <si>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</si>
  <si>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</si>
  <si>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</si>
  <si>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</si>
  <si>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</si>
  <si>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</si>
  <si>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</si>
  <si>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</si>
  <si>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</si>
  <si>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</si>
  <si>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</si>
  <si>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</si>
  <si>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</si>
  <si>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</si>
  <si>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</si>
  <si>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</si>
  <si>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</si>
  <si>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</si>
  <si>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</si>
  <si>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</si>
  <si>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</si>
  <si>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</si>
  <si>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</si>
  <si>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</si>
  <si>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</si>
  <si>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</si>
  <si>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</si>
  <si>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</si>
  <si>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</si>
  <si>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</si>
  <si>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</si>
  <si>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</si>
  <si>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</si>
  <si>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</si>
  <si>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</si>
  <si>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</si>
  <si>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</si>
  <si>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</si>
  <si>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</si>
  <si>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</si>
  <si>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</si>
  <si>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</si>
  <si>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</si>
  <si>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</si>
  <si>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</si>
  <si>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</si>
  <si>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</si>
  <si>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</si>
  <si>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</si>
  <si>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</si>
  <si>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</si>
  <si>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</si>
  <si>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</si>
  <si>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</si>
  <si>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</si>
  <si>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</si>
  <si>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</si>
  <si>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</si>
  <si>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</si>
  <si>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</si>
  <si>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</si>
  <si>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</si>
  <si>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</si>
  <si>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</si>
  <si>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</si>
  <si>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</si>
  <si>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</si>
  <si>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</si>
  <si>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</si>
  <si>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</si>
  <si>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</si>
  <si>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</si>
  <si>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</si>
  <si>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</si>
  <si>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</si>
  <si>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</si>
  <si>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</si>
  <si>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</si>
  <si>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</si>
  <si>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</si>
  <si>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</si>
  <si>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</si>
  <si>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</si>
  <si>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</si>
  <si>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</si>
  <si>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</si>
  <si>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</si>
  <si>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</si>
  <si>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</si>
  <si>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</si>
  <si>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</si>
  <si>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</si>
  <si>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</si>
  <si>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</si>
  <si>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</si>
  <si>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</si>
  <si>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</si>
  <si>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</si>
  <si>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</si>
  <si>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</si>
  <si>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</si>
  <si>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</si>
  <si>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</si>
  <si>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</si>
  <si>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</si>
  <si>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</si>
  <si>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</si>
  <si>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</si>
  <si>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</si>
  <si>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</si>
  <si>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</si>
  <si>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</si>
  <si>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</si>
  <si>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</si>
  <si>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</si>
  <si>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</si>
  <si>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</si>
  <si>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</si>
  <si>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</si>
  <si>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</si>
  <si>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</si>
  <si>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</si>
  <si>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</si>
  <si>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</si>
  <si>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</si>
  <si>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</si>
  <si>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</si>
  <si>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</si>
  <si>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</si>
  <si>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</si>
  <si>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</si>
  <si>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</si>
  <si>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</si>
  <si>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</si>
  <si>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</si>
  <si>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</si>
  <si>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</si>
  <si>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</si>
  <si>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</si>
  <si>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</si>
  <si>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</si>
  <si>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</si>
  <si>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</si>
  <si>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</si>
  <si>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</si>
  <si>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</si>
  <si>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</si>
  <si>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</si>
  <si>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</si>
  <si>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</si>
  <si>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</si>
  <si>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</si>
  <si>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</si>
  <si>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</si>
  <si>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</si>
  <si>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</si>
  <si>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</si>
  <si>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</si>
  <si>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</si>
  <si>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</si>
  <si>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</si>
  <si>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</si>
  <si>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</si>
  <si>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</si>
  <si>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</si>
  <si>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</si>
  <si>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</si>
  <si>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</si>
  <si>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</si>
  <si>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</si>
  <si>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</si>
  <si>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</si>
  <si>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</si>
  <si>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</si>
  <si>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</si>
  <si>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</si>
  <si>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</si>
  <si>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</si>
  <si>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</si>
  <si>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</si>
  <si>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</si>
  <si>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</si>
  <si>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</si>
  <si>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</si>
  <si>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</si>
  <si>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</si>
  <si>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</si>
  <si>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</si>
  <si>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</si>
  <si>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</si>
  <si>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</si>
  <si>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</si>
  <si>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</si>
  <si>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</si>
  <si>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</si>
  <si>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</si>
  <si>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</si>
  <si>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</si>
  <si>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</si>
  <si>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</si>
  <si>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</si>
  <si>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</si>
  <si>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</si>
  <si>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</si>
  <si>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</si>
  <si>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</si>
  <si>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</si>
  <si>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</si>
  <si>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</si>
  <si>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</si>
  <si>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</si>
  <si>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</si>
  <si>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</si>
  <si>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</si>
  <si>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</si>
  <si>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</si>
  <si>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</si>
  <si>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</si>
  <si>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</si>
  <si>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</si>
  <si>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</si>
  <si>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</si>
  <si>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</si>
  <si>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</si>
  <si>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</si>
  <si>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</si>
  <si>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</si>
  <si>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</si>
  <si>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</si>
  <si>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</si>
  <si>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</si>
  <si>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</si>
  <si>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</si>
  <si>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</si>
  <si>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</si>
  <si>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</si>
  <si>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</si>
  <si>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</si>
  <si>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</si>
  <si>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</si>
  <si>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</si>
  <si>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</si>
  <si>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</si>
  <si>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</si>
  <si>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</si>
  <si>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</si>
  <si>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</si>
  <si>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</si>
  <si>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</si>
  <si>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</si>
  <si>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</si>
  <si>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</si>
  <si>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</si>
  <si>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</si>
  <si>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</si>
  <si>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</si>
  <si>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</si>
  <si>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</si>
  <si>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</si>
  <si>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</si>
  <si>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</si>
  <si>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</si>
  <si>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</si>
  <si>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</si>
  <si>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</si>
  <si>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</si>
  <si>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</si>
  <si>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</si>
  <si>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</si>
  <si>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</si>
  <si>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</si>
  <si>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</si>
  <si>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</si>
  <si>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</si>
  <si>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</si>
  <si>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</si>
  <si>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</si>
  <si>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</si>
  <si>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</si>
  <si>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</si>
  <si>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</si>
  <si>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</si>
  <si>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</si>
  <si>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</si>
  <si>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</si>
  <si>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</si>
  <si>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</si>
  <si>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</si>
  <si>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</si>
  <si>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</si>
  <si>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</si>
  <si>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</si>
  <si>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</si>
  <si>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</si>
  <si>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</si>
  <si>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</si>
  <si>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</si>
  <si>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</si>
  <si>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</si>
  <si>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</si>
  <si>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</si>
  <si>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</si>
  <si>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</si>
  <si>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</si>
  <si>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</si>
  <si>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</si>
  <si>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</si>
  <si>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</si>
  <si>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</si>
  <si>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</si>
  <si>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</si>
  <si>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</si>
  <si>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</si>
  <si>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</si>
  <si>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</si>
  <si>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</si>
  <si>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</si>
  <si>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</si>
  <si>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</si>
  <si>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</si>
  <si>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</si>
  <si>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</si>
  <si>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</si>
  <si>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</si>
  <si>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</si>
  <si>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</si>
  <si>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</si>
  <si>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</si>
  <si>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</si>
  <si>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</si>
  <si>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</si>
  <si>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</si>
  <si>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</si>
  <si>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</si>
  <si>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</si>
  <si>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</si>
  <si>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</si>
  <si>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</si>
  <si>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</si>
  <si>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</si>
  <si>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</si>
  <si>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</si>
  <si>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</si>
  <si>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</si>
  <si>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</si>
  <si>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</si>
  <si>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</si>
  <si>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</si>
  <si>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</si>
  <si>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</si>
  <si>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</si>
  <si>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</si>
  <si>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</si>
  <si>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</si>
  <si>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</si>
  <si>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</si>
  <si>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</si>
  <si>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</si>
  <si>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</si>
  <si>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</si>
  <si>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</si>
  <si>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</si>
  <si>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</si>
  <si>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</si>
  <si>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</si>
  <si>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</si>
  <si>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</si>
  <si>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</si>
  <si>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</si>
  <si>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</si>
  <si>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</si>
  <si>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</si>
  <si>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</si>
  <si>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</si>
  <si>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</si>
  <si>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</si>
  <si>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</si>
  <si>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</si>
  <si>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</si>
  <si>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</si>
  <si>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</si>
  <si>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</si>
  <si>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</si>
  <si>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</si>
  <si>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</si>
  <si>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</si>
  <si>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</si>
  <si>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</si>
  <si>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</si>
  <si>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</si>
  <si>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</si>
  <si>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</si>
  <si>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</si>
  <si>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</si>
  <si>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</si>
  <si>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</si>
  <si>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</si>
  <si>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</si>
  <si>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</si>
  <si>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</si>
  <si>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</si>
  <si>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</si>
  <si>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</si>
  <si>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</si>
  <si>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</si>
  <si>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</si>
  <si>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</si>
  <si>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</si>
  <si>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</si>
  <si>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</si>
  <si>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</si>
  <si>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</si>
  <si>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</si>
  <si>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</si>
  <si>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</si>
  <si>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</si>
  <si>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</si>
  <si>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</si>
  <si>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</si>
  <si>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</si>
  <si>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</si>
  <si>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</si>
  <si>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</si>
  <si>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</si>
  <si>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</si>
  <si>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</si>
  <si>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</si>
  <si>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</si>
  <si>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</si>
  <si>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</si>
  <si>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</si>
  <si>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</si>
  <si>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</si>
  <si>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</si>
  <si>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</si>
  <si>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</si>
  <si>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</si>
  <si>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</si>
  <si>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</si>
  <si>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</si>
  <si>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</si>
  <si>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</si>
  <si>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</si>
  <si>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</si>
  <si>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</si>
  <si>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</si>
  <si>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</si>
  <si>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</si>
  <si>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</si>
  <si>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</si>
  <si>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</si>
  <si>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</si>
  <si>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</si>
  <si>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</si>
  <si>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</si>
  <si>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</si>
  <si>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</si>
  <si>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</si>
  <si>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</si>
  <si>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</si>
  <si>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</si>
  <si>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</si>
  <si>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</si>
  <si>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</si>
  <si>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</si>
  <si>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</si>
  <si>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</si>
  <si>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</si>
  <si>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</si>
  <si>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</si>
  <si>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</si>
  <si>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</si>
  <si>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</si>
  <si>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</si>
  <si>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</si>
  <si>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</si>
  <si>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</si>
  <si>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</si>
  <si>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</si>
  <si>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</si>
  <si>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</si>
  <si>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</si>
  <si>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</si>
  <si>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</si>
  <si>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</si>
  <si>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</si>
  <si>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</si>
  <si>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</si>
  <si>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</si>
  <si>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</si>
  <si>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</si>
  <si>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</si>
  <si>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</si>
  <si>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</si>
  <si>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</si>
  <si>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</si>
  <si>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</si>
  <si>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</si>
  <si>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</si>
  <si>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</si>
  <si>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</si>
  <si>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</si>
  <si>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</si>
  <si>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</si>
  <si>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</si>
  <si>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</si>
  <si>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</si>
  <si>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</si>
  <si>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</si>
  <si>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</si>
  <si>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</si>
  <si>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</si>
  <si>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</si>
  <si>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</si>
  <si>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</si>
  <si>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</si>
  <si>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</si>
  <si>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</si>
  <si>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</si>
  <si>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</si>
  <si>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</si>
  <si>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</si>
  <si>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</si>
  <si>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</si>
  <si>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</si>
  <si>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</si>
  <si>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</si>
  <si>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</si>
  <si>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</si>
  <si>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</si>
  <si>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</si>
  <si>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</si>
  <si>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</si>
  <si>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</si>
  <si>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</si>
  <si>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</si>
  <si>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</si>
  <si>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</si>
  <si>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</si>
  <si>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</si>
  <si>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</si>
  <si>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</si>
  <si>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</si>
  <si>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</si>
  <si>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</si>
  <si>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</si>
  <si>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</si>
  <si>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</si>
  <si>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</si>
  <si>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</si>
  <si>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</si>
  <si>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</si>
  <si>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</si>
  <si>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</si>
  <si>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</si>
  <si>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</si>
  <si>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</si>
  <si>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</si>
  <si>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</si>
  <si>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</si>
  <si>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</si>
  <si>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</si>
  <si>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</si>
  <si>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</si>
  <si>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</si>
  <si>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</si>
  <si>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</si>
  <si>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</si>
  <si>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</si>
  <si>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</si>
  <si>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</si>
  <si>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</si>
  <si>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</si>
  <si>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</si>
  <si>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</si>
  <si>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</si>
  <si>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</si>
  <si>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</si>
  <si>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</si>
  <si>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</si>
  <si>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</si>
  <si>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</si>
  <si>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</si>
  <si>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</si>
  <si>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</si>
  <si>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</si>
  <si>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</si>
  <si>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</si>
  <si>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</si>
  <si>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</si>
  <si>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</si>
  <si>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</si>
  <si>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</si>
  <si>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</si>
  <si>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</si>
  <si>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</si>
  <si>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</si>
  <si>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</si>
  <si>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</si>
  <si>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</si>
  <si>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</si>
  <si>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</si>
  <si>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</si>
  <si>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</si>
  <si>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</si>
  <si>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</si>
  <si>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</si>
  <si>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</si>
  <si>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</si>
  <si>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</si>
  <si>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</si>
  <si>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</si>
  <si>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</si>
  <si>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</si>
  <si>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</si>
  <si>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</si>
  <si>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</si>
  <si>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</si>
  <si>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</si>
  <si>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</si>
  <si>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</si>
  <si>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</si>
  <si>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</si>
  <si>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</si>
  <si>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</si>
  <si>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</si>
  <si>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</si>
  <si>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</si>
  <si>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</si>
  <si>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</si>
  <si>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</si>
  <si>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</si>
  <si>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</si>
  <si>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</si>
  <si>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</si>
  <si>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</si>
  <si>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</si>
  <si>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</si>
  <si>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</si>
  <si>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</si>
  <si>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</si>
  <si>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</si>
  <si>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</si>
  <si>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</si>
  <si>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</si>
  <si>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</si>
  <si>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</si>
  <si>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</si>
  <si>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</si>
  <si>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</si>
  <si>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</si>
  <si>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</si>
  <si>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</si>
  <si>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</si>
  <si>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</si>
  <si>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</si>
  <si>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</si>
  <si>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</si>
  <si>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</si>
  <si>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</si>
  <si>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</si>
  <si>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</si>
  <si>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</si>
  <si>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</si>
  <si>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</si>
  <si>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</si>
  <si>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</si>
  <si>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</si>
  <si>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</si>
  <si>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</si>
  <si>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</si>
  <si>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</si>
  <si>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</si>
  <si>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</si>
  <si>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</si>
  <si>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</si>
  <si>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</si>
  <si>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</si>
  <si>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</si>
  <si>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</si>
  <si>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</si>
  <si>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</si>
  <si>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</si>
  <si>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</si>
  <si>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</si>
  <si>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</si>
  <si>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</si>
  <si>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</si>
  <si>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</si>
  <si>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</si>
  <si>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</si>
  <si>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</si>
  <si>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</si>
  <si>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</si>
  <si>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</si>
  <si>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</si>
  <si>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</si>
  <si>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</si>
  <si>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</si>
  <si>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</si>
  <si>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</si>
  <si>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</si>
  <si>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</si>
  <si>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</si>
  <si>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</si>
  <si>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</si>
  <si>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</si>
  <si>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</si>
  <si>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</si>
  <si>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</si>
  <si>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</si>
  <si>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</si>
  <si>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</si>
  <si>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</si>
  <si>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</si>
  <si>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</si>
  <si>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</si>
  <si>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</si>
  <si>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</si>
  <si>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</si>
  <si>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</si>
  <si>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</si>
  <si>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</si>
  <si>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</si>
  <si>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</si>
  <si>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</si>
  <si>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</si>
  <si>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</si>
  <si>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</si>
  <si>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</si>
  <si>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</si>
  <si>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</si>
  <si>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</si>
  <si>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</si>
  <si>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</si>
  <si>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</si>
  <si>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</si>
  <si>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</si>
  <si>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</si>
  <si>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</si>
  <si>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</si>
  <si>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</si>
  <si>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</si>
  <si>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</si>
  <si>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</si>
  <si>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</si>
  <si>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</si>
  <si>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</si>
  <si>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</si>
  <si>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</si>
  <si>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</si>
  <si>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</si>
  <si>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</si>
  <si>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</si>
  <si>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</si>
  <si>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</si>
  <si>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</si>
  <si>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</si>
  <si>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</si>
  <si>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</si>
  <si>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</si>
  <si>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</si>
  <si>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</si>
  <si>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</si>
  <si>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</si>
  <si>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</si>
  <si>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</si>
  <si>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</si>
  <si>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</si>
  <si>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</si>
  <si>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</si>
  <si>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</si>
  <si>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</si>
  <si>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</si>
  <si>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</si>
  <si>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</si>
  <si>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</si>
  <si>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</si>
  <si>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</si>
  <si>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</si>
  <si>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</si>
  <si>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</si>
  <si>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</si>
  <si>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</si>
  <si>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</si>
  <si>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</si>
  <si>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</si>
  <si>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</si>
  <si>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</si>
  <si>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</si>
  <si>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</si>
  <si>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</si>
  <si>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</si>
  <si>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</si>
  <si>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</si>
  <si>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</si>
  <si>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</si>
  <si>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</si>
  <si>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</si>
  <si>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</si>
  <si>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</si>
  <si>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</si>
  <si>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</si>
  <si>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</si>
  <si>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</si>
  <si>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</si>
  <si>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</si>
  <si>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</si>
  <si>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</si>
  <si>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</si>
  <si>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</si>
  <si>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</si>
  <si>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</si>
  <si>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</si>
  <si>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</si>
  <si>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</si>
  <si>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</si>
  <si>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</si>
  <si>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</si>
  <si>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</si>
  <si>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</si>
  <si>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</si>
  <si>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</si>
  <si>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</si>
  <si>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</si>
  <si>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</si>
  <si>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</si>
  <si>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</si>
  <si>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</si>
  <si>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</si>
  <si>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</si>
  <si>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</si>
  <si>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</si>
  <si>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</si>
  <si>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</si>
  <si>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</si>
  <si>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</si>
  <si>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</si>
  <si>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</si>
  <si>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</si>
  <si>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</si>
  <si>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</si>
  <si>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</si>
  <si>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</si>
  <si>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</si>
  <si>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</si>
  <si>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GARDON D'ALES</t>
  </si>
  <si>
    <t xml:space="preserve">NOM_PRELEV_DETERM</t>
  </si>
  <si>
    <t xml:space="preserve">AQUASCOP BIOLOGIE site de Monptellier</t>
  </si>
  <si>
    <t xml:space="preserve">LB_STATION</t>
  </si>
  <si>
    <t xml:space="preserve">GARDON D'ALES A ST-HILAIRE-DE-BRETHMAS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</si>
  <si>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</si>
  <si>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</si>
  <si>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</si>
  <si>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</si>
  <si>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</si>
  <si>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</si>
  <si>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</si>
  <si>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</si>
  <si>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</si>
  <si>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</si>
  <si>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</si>
  <si>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</si>
  <si>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</si>
  <si>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</si>
  <si>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</si>
  <si>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</si>
  <si>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</si>
  <si>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</si>
  <si>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</si>
  <si>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</si>
  <si>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</si>
  <si>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</si>
  <si>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</si>
  <si>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</si>
  <si>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</si>
  <si>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</si>
  <si>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</si>
  <si>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</si>
  <si>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</si>
  <si>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</si>
  <si>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</si>
  <si>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</si>
  <si>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</si>
  <si>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</si>
  <si>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</si>
  <si>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</si>
  <si>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</si>
  <si>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</si>
  <si>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</si>
  <si>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</si>
  <si>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</si>
  <si>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</si>
  <si>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</si>
  <si>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</si>
  <si>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</si>
  <si>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</si>
  <si>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</si>
  <si>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</si>
  <si>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</si>
  <si>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</si>
  <si>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</si>
  <si>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</si>
  <si>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</si>
  <si>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</si>
  <si>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</si>
  <si>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</si>
  <si>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</si>
  <si>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</si>
  <si>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</si>
  <si>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</si>
  <si>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</si>
  <si>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</si>
  <si>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</si>
  <si>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</si>
  <si>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</si>
  <si>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</si>
  <si>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</si>
  <si>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</si>
  <si>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</si>
  <si>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</si>
  <si>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</si>
  <si>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</si>
  <si>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</si>
  <si>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</si>
  <si>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</si>
  <si>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</si>
  <si>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</si>
  <si>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</si>
  <si>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</si>
  <si>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</si>
  <si>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</si>
  <si>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</si>
  <si>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Nombreux déchets dans le cours d'eau et forte odeur de STEP.</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</si>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</sst>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4" colorId="64" zoomScale="90" zoomScaleNormal="90" zoomScalePageLayoutView="100" workbookViewId="0">
      <selection pane="topLeft" activeCell="C76" activeCellId="0" sqref="C7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788026</v>
      </c>
      <c r="G10" s="25"/>
      <c r="H10" s="25"/>
    </row>
    <row r="11" customFormat="false" ht="15" hidden="false" customHeight="false" outlineLevel="0" collapsed="false">
      <c r="A11" s="26" t="s">
        <v>5183</v>
      </c>
      <c r="B11" s="30" t="n">
        <v>43620</v>
      </c>
      <c r="D11" s="26" t="s">
        <v>5184</v>
      </c>
      <c r="E11" s="29" t="n">
        <v>6333391</v>
      </c>
      <c r="G11" s="25"/>
      <c r="H11" s="25"/>
    </row>
    <row r="12" customFormat="false" ht="15" hidden="false" customHeight="false" outlineLevel="0" collapsed="false">
      <c r="A12" s="26" t="s">
        <v>5185</v>
      </c>
      <c r="B12" s="29" t="s">
        <v>5186</v>
      </c>
      <c r="D12" s="26" t="s">
        <v>5187</v>
      </c>
      <c r="E12" s="29" t="n">
        <v>788021</v>
      </c>
      <c r="G12" s="25"/>
      <c r="H12" s="25"/>
    </row>
    <row r="13" customFormat="false" ht="17.25" hidden="false" customHeight="true" outlineLevel="0" collapsed="false">
      <c r="A13" s="12"/>
      <c r="B13" s="31"/>
      <c r="D13" s="26" t="s">
        <v>5188</v>
      </c>
      <c r="E13" s="29" t="n">
        <v>6333288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788026</v>
      </c>
    </row>
    <row r="18" customFormat="false" ht="15" hidden="false" customHeight="false" outlineLevel="0" collapsed="false">
      <c r="A18" s="36"/>
      <c r="B18" s="37" t="s">
        <v>5196</v>
      </c>
      <c r="C18" s="38" t="n">
        <f aca="false">E11</f>
        <v>6333391</v>
      </c>
    </row>
    <row r="19" customFormat="false" ht="15" hidden="false" customHeight="false" outlineLevel="0" collapsed="false">
      <c r="A19" s="33" t="s">
        <v>5197</v>
      </c>
      <c r="B19" s="39" t="n">
        <v>114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13</v>
      </c>
      <c r="D35" s="52" t="s">
        <v>5215</v>
      </c>
      <c r="E35" s="53" t="n">
        <v>87</v>
      </c>
    </row>
    <row r="36" s="56" customFormat="true" ht="15" hidden="false" customHeight="true" outlineLevel="0" collapsed="false">
      <c r="A36" s="54" t="s">
        <v>5216</v>
      </c>
      <c r="B36" s="34" t="n">
        <v>30</v>
      </c>
      <c r="C36" s="50"/>
      <c r="D36" s="55" t="s">
        <v>5217</v>
      </c>
      <c r="E36" s="34" t="n">
        <v>90</v>
      </c>
    </row>
    <row r="37" s="56" customFormat="true" ht="15" hidden="false" customHeight="true" outlineLevel="0" collapsed="false">
      <c r="A37" s="54" t="s">
        <v>5218</v>
      </c>
      <c r="B37" s="34" t="n">
        <v>9.4</v>
      </c>
      <c r="C37" s="50"/>
      <c r="D37" s="55" t="s">
        <v>5219</v>
      </c>
      <c r="E37" s="34" t="n">
        <v>37</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3</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3</v>
      </c>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t="n">
        <v>1</v>
      </c>
    </row>
    <row r="74" s="17" customFormat="true" ht="15" hidden="false" customHeight="false" outlineLevel="0" collapsed="false">
      <c r="A74" s="33" t="s">
        <v>5250</v>
      </c>
      <c r="B74" s="62" t="n">
        <v>3</v>
      </c>
      <c r="C74" s="50"/>
      <c r="D74" s="26" t="s">
        <v>5250</v>
      </c>
      <c r="E74" s="62" t="n">
        <v>2</v>
      </c>
    </row>
    <row r="75" s="17" customFormat="true" ht="15" hidden="false" customHeight="false" outlineLevel="0" collapsed="false">
      <c r="A75" s="33" t="s">
        <v>5251</v>
      </c>
      <c r="B75" s="62" t="n">
        <v>4</v>
      </c>
      <c r="C75" s="50"/>
      <c r="D75" s="26" t="s">
        <v>5251</v>
      </c>
      <c r="E75" s="62" t="n">
        <v>2</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c r="C84" s="50"/>
      <c r="D84" s="26" t="s">
        <v>5258</v>
      </c>
      <c r="E84" s="62" t="n">
        <v>1</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3</v>
      </c>
      <c r="C86" s="50"/>
      <c r="D86" s="26" t="s">
        <v>5260</v>
      </c>
      <c r="E86" s="62" t="n">
        <v>3</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1.5</v>
      </c>
      <c r="E97" s="82" t="n">
        <v>0.75</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0.1</v>
      </c>
      <c r="E98" s="82" t="n">
        <v>0.1</v>
      </c>
      <c r="F98" s="82" t="s">
        <v>5275</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0.2</v>
      </c>
      <c r="E99" s="82"/>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0.2</v>
      </c>
      <c r="E100" s="82" t="n">
        <v>0.1</v>
      </c>
      <c r="F100" s="82" t="s">
        <v>5275</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2" t="s">
        <v>5275</v>
      </c>
      <c r="G101" s="85"/>
      <c r="H101" s="86"/>
    </row>
    <row r="102" customFormat="false" ht="15" hidden="false" customHeight="false" outlineLevel="0" collapsed="false">
      <c r="A102" s="78" t="s">
        <v>3306</v>
      </c>
      <c r="B102" s="79" t="str">
        <f aca="false">IF(A102="NEWCOD",IF(ISBLANK(G102),"renseigner le champ 'Nouveau taxon'",G102),VLOOKUP(A102,'Ref Taxo'!A:B,2,FALSE()))</f>
        <v>Oxyrrhynchium hians</v>
      </c>
      <c r="C102" s="80" t="n">
        <f aca="false">IF(A102="NEWCOD",IF(ISBLANK(H102),"NoCod",H102),VLOOKUP(A102,'Ref Taxo'!A:D,4,FALSE()))</f>
        <v>31547</v>
      </c>
      <c r="D102" s="81"/>
      <c r="E102" s="82" t="n">
        <v>0.01</v>
      </c>
      <c r="F102" s="82" t="s">
        <v>5275</v>
      </c>
      <c r="G102" s="85"/>
      <c r="H102" s="86"/>
    </row>
    <row r="103" customFormat="false" ht="15" hidden="false" customHeight="false" outlineLevel="0" collapsed="false">
      <c r="A103" s="78" t="s">
        <v>63</v>
      </c>
      <c r="B103" s="79" t="str">
        <f aca="false">IF(A103="NEWCOD",IF(ISBLANK(G103),"renseigner le champ 'Nouveau taxon'",G103),VLOOKUP(A103,'Ref Taxo'!A:B,2,FALSE()))</f>
        <v>Agrostis stolonifera</v>
      </c>
      <c r="C103" s="80" t="n">
        <f aca="false">IF(A103="NEWCOD",IF(ISBLANK(H103),"NoCod",H103),VLOOKUP(A103,'Ref Taxo'!A:D,4,FALSE()))</f>
        <v>1543</v>
      </c>
      <c r="D103" s="81"/>
      <c r="E103" s="82" t="n">
        <v>0.01</v>
      </c>
      <c r="F103" s="82" t="s">
        <v>5275</v>
      </c>
      <c r="G103" s="85"/>
      <c r="H103" s="86"/>
    </row>
    <row r="104" customFormat="false" ht="15" hidden="false" customHeight="false" outlineLevel="0" collapsed="false">
      <c r="A104" s="78" t="s">
        <v>3418</v>
      </c>
      <c r="B104" s="79" t="str">
        <f aca="false">IF(A104="NEWCOD",IF(ISBLANK(G104),"renseigner le champ 'Nouveau taxon'",G104),VLOOKUP(A104,'Ref Taxo'!A:B,2,FALSE()))</f>
        <v>Phalaris arundinacea</v>
      </c>
      <c r="C104" s="80" t="n">
        <f aca="false">IF(A104="NEWCOD",IF(ISBLANK(H104),"NoCod",H104),VLOOKUP(A104,'Ref Taxo'!A:D,4,FALSE()))</f>
        <v>1577</v>
      </c>
      <c r="D104" s="81"/>
      <c r="E104" s="82" t="n">
        <v>0.01</v>
      </c>
      <c r="F104" s="82" t="s">
        <v>5275</v>
      </c>
      <c r="G104" s="85"/>
      <c r="H104" s="86"/>
    </row>
    <row r="105" customFormat="false" ht="15" hidden="false" customHeight="false" outlineLevel="0" collapsed="false">
      <c r="A105" s="78" t="s">
        <v>2816</v>
      </c>
      <c r="B105" s="79" t="str">
        <f aca="false">IF(A105="NEWCOD",IF(ISBLANK(G105),"renseigner le champ 'Nouveau taxon'",G105),VLOOKUP(A105,'Ref Taxo'!A:B,2,FALSE()))</f>
        <v>Lysimachia vulgaris</v>
      </c>
      <c r="C105" s="80" t="n">
        <f aca="false">IF(A105="NEWCOD",IF(ISBLANK(H105),"NoCod",H105),VLOOKUP(A105,'Ref Taxo'!A:D,4,FALSE()))</f>
        <v>1887</v>
      </c>
      <c r="D105" s="81"/>
      <c r="E105" s="82" t="n">
        <v>0.01</v>
      </c>
      <c r="F105" s="82" t="s">
        <v>5275</v>
      </c>
      <c r="G105" s="85"/>
      <c r="H105" s="86"/>
    </row>
    <row r="106" customFormat="false" ht="15" hidden="false" customHeight="false" outlineLevel="0" collapsed="false">
      <c r="A106" s="78" t="s">
        <v>2829</v>
      </c>
      <c r="B106" s="79" t="str">
        <f aca="false">IF(A106="NEWCOD",IF(ISBLANK(G106),"renseigner le champ 'Nouveau taxon'",G106),VLOOKUP(A106,'Ref Taxo'!A:B,2,FALSE()))</f>
        <v>Lythrum salicaria</v>
      </c>
      <c r="C106" s="80" t="n">
        <f aca="false">IF(A106="NEWCOD",IF(ISBLANK(H106),"NoCod",H106),VLOOKUP(A106,'Ref Taxo'!A:D,4,FALSE()))</f>
        <v>1823</v>
      </c>
      <c r="D106" s="81" t="n">
        <v>0.01</v>
      </c>
      <c r="E106" s="82" t="n">
        <v>0.01</v>
      </c>
      <c r="F106" s="82" t="s">
        <v>5275</v>
      </c>
      <c r="G106" s="85"/>
      <c r="H106" s="86"/>
    </row>
    <row r="107" customFormat="false" ht="15" hidden="false" customHeight="false" outlineLevel="0" collapsed="false">
      <c r="A107" s="78" t="s">
        <v>4170</v>
      </c>
      <c r="B107" s="79" t="str">
        <f aca="false">IF(A107="NEWCOD",IF(ISBLANK(G107),"renseigner le champ 'Nouveau taxon'",G107),VLOOKUP(A107,'Ref Taxo'!A:B,2,FALSE()))</f>
        <v>Rorippa sylvestris</v>
      </c>
      <c r="C107" s="80" t="n">
        <f aca="false">IF(A107="NEWCOD",IF(ISBLANK(H107),"NoCod",H107),VLOOKUP(A107,'Ref Taxo'!A:D,4,FALSE()))</f>
        <v>1767</v>
      </c>
      <c r="D107" s="81"/>
      <c r="E107" s="82" t="n">
        <v>0.01</v>
      </c>
      <c r="F107" s="82" t="s">
        <v>5275</v>
      </c>
      <c r="G107" s="85"/>
      <c r="H107" s="86"/>
    </row>
    <row r="108" customFormat="false" ht="15" hidden="false" customHeight="false" outlineLevel="0" collapsed="false">
      <c r="A108" s="78" t="s">
        <v>1431</v>
      </c>
      <c r="B108" s="79" t="str">
        <f aca="false">IF(A108="NEWCOD",IF(ISBLANK(G108),"renseigner le champ 'Nouveau taxon'",G108),VLOOKUP(A108,'Ref Taxo'!A:B,2,FALSE()))</f>
        <v>Digitaria</v>
      </c>
      <c r="C108" s="80" t="n">
        <f aca="false">IF(A108="NEWCOD",IF(ISBLANK(H108),"NoCod",H108),VLOOKUP(A108,'Ref Taxo'!A:D,4,FALSE()))</f>
        <v>32041</v>
      </c>
      <c r="D108" s="81"/>
      <c r="E108" s="82" t="n">
        <v>0.02</v>
      </c>
      <c r="F108" s="82" t="s">
        <v>5276</v>
      </c>
      <c r="G108" s="85"/>
      <c r="H108" s="86"/>
    </row>
    <row r="109" customFormat="false" ht="15" hidden="false" customHeight="false" outlineLevel="0" collapsed="false">
      <c r="A109" s="78" t="s">
        <v>1719</v>
      </c>
      <c r="B109" s="79" t="str">
        <f aca="false">IF(A109="NEWCOD",IF(ISBLANK(G109),"renseigner le champ 'Nouveau taxon'",G109),VLOOKUP(A109,'Ref Taxo'!A:B,2,FALSE()))</f>
        <v>Equisetum arvense</v>
      </c>
      <c r="C109" s="80" t="n">
        <f aca="false">IF(A109="NEWCOD",IF(ISBLANK(H109),"NoCod",H109),VLOOKUP(A109,'Ref Taxo'!A:D,4,FALSE()))</f>
        <v>1384</v>
      </c>
      <c r="D109" s="81" t="n">
        <v>0.01</v>
      </c>
      <c r="E109" s="82" t="n">
        <v>0.01</v>
      </c>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2020-01-07T15:52:16Z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