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95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<sst xmlns="http://schemas.openxmlformats.org/spreadsheetml/2006/main" count="6485" uniqueCount="5305">
  <si>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</si>
  <si>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</si>
  <si>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</si>
  <si>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</si>
  <si>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</si>
  <si>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</si>
  <si>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</si>
  <si>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</si>
  <si>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</si>
  <si>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</si>
  <si>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</si>
  <si>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</si>
  <si>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</si>
  <si>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</si>
  <si>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</si>
  <si>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</si>
  <si>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</si>
  <si>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</si>
  <si>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</si>
  <si>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</si>
  <si>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</si>
  <si>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</si>
  <si>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</si>
  <si>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</si>
  <si>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</si>
  <si>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</si>
  <si>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</si>
  <si>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</si>
  <si>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</si>
  <si>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</si>
  <si>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</si>
  <si>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</si>
  <si>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</si>
  <si>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</si>
  <si>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</si>
  <si>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</si>
  <si>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</si>
  <si>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</si>
  <si>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</si>
  <si>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</si>
  <si>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</si>
  <si>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</si>
  <si>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</si>
  <si>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</si>
  <si>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</si>
  <si>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</si>
  <si>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</si>
  <si>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</si>
  <si>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</si>
  <si>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</si>
  <si>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</si>
  <si>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</si>
  <si>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</si>
  <si>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</si>
  <si>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</si>
  <si>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</si>
  <si>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</si>
  <si>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</si>
  <si>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</si>
  <si>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</si>
  <si>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</si>
  <si>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</si>
  <si>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</si>
  <si>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</si>
  <si>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</si>
  <si>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</si>
  <si>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</si>
  <si>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</si>
  <si>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</si>
  <si>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</si>
  <si>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</si>
  <si>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</si>
  <si>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</si>
  <si>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</si>
  <si>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</si>
  <si>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</si>
  <si>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</si>
  <si>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</si>
  <si>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</si>
  <si>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</si>
  <si>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</si>
  <si>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</si>
  <si>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</si>
  <si>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</si>
  <si>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</si>
  <si>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</si>
  <si>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</si>
  <si>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</si>
  <si>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</si>
  <si>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</si>
  <si>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</si>
  <si>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</si>
  <si>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</si>
  <si>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</si>
  <si>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</si>
  <si>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</si>
  <si>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</si>
  <si>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</si>
  <si>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</si>
  <si>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</si>
  <si>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</si>
  <si>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</si>
  <si>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</si>
  <si>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</si>
  <si>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</si>
  <si>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</si>
  <si>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</si>
  <si>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</si>
  <si>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</si>
  <si>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</si>
  <si>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</si>
  <si>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</si>
  <si>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</si>
  <si>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</si>
  <si>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</si>
  <si>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</si>
  <si>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</si>
  <si>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</si>
  <si>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</si>
  <si>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</si>
  <si>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</si>
  <si>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</si>
  <si>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</si>
  <si>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</si>
  <si>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</si>
  <si>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</si>
  <si>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</si>
  <si>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</si>
  <si>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</si>
  <si>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</si>
  <si>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</si>
  <si>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</si>
  <si>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</si>
  <si>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</si>
  <si>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</si>
  <si>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</si>
  <si>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</si>
  <si>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</si>
  <si>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</si>
  <si>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</si>
  <si>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</si>
  <si>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</si>
  <si>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</si>
  <si>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</si>
  <si>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</si>
  <si>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</si>
  <si>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</si>
  <si>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</si>
  <si>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</si>
  <si>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</si>
  <si>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</si>
  <si>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</si>
  <si>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</si>
  <si>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</si>
  <si>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</si>
  <si>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</si>
  <si>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</si>
  <si>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</si>
  <si>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</si>
  <si>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</si>
  <si>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</si>
  <si>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</si>
  <si>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</si>
  <si>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</si>
  <si>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</si>
  <si>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</si>
  <si>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</si>
  <si>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</si>
  <si>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</si>
  <si>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</si>
  <si>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</si>
  <si>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</si>
  <si>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</si>
  <si>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</si>
  <si>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</si>
  <si>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</si>
  <si>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</si>
  <si>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</si>
  <si>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</si>
  <si>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</si>
  <si>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</si>
  <si>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</si>
  <si>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</si>
  <si>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</si>
  <si>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</si>
  <si>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</si>
  <si>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</si>
  <si>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</si>
  <si>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</si>
  <si>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</si>
  <si>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</si>
  <si>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</si>
  <si>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</si>
  <si>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</si>
  <si>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</si>
  <si>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</si>
  <si>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</si>
  <si>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</si>
  <si>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</si>
  <si>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</si>
  <si>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</si>
  <si>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</si>
  <si>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</si>
  <si>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</si>
  <si>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</si>
  <si>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</si>
  <si>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</si>
  <si>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</si>
  <si>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</si>
  <si>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</si>
  <si>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</si>
  <si>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</si>
  <si>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</si>
  <si>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</si>
  <si>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</si>
  <si>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</si>
  <si>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</si>
  <si>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</si>
  <si>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</si>
  <si>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</si>
  <si>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</si>
  <si>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</si>
  <si>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</si>
  <si>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</si>
  <si>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</si>
  <si>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</si>
  <si>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</si>
  <si>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</si>
  <si>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</si>
  <si>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</si>
  <si>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</si>
  <si>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</si>
  <si>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</si>
  <si>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</si>
  <si>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</si>
  <si>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</si>
  <si>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</si>
  <si>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</si>
  <si>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</si>
  <si>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</si>
  <si>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</si>
  <si>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</si>
  <si>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</si>
  <si>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</si>
  <si>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</si>
  <si>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</si>
  <si>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</si>
  <si>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</si>
  <si>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</si>
  <si>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</si>
  <si>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</si>
  <si>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</si>
  <si>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</si>
  <si>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</si>
  <si>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</si>
  <si>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</si>
  <si>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</si>
  <si>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</si>
  <si>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</si>
  <si>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</si>
  <si>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</si>
  <si>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</si>
  <si>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</si>
  <si>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</si>
  <si>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</si>
  <si>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</si>
  <si>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</si>
  <si>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</si>
  <si>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</si>
  <si>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</si>
  <si>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</si>
  <si>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</si>
  <si>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</si>
  <si>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</si>
  <si>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</si>
  <si>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</si>
  <si>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</si>
  <si>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</si>
  <si>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</si>
  <si>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</si>
  <si>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</si>
  <si>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</si>
  <si>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</si>
  <si>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</si>
  <si>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</si>
  <si>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</si>
  <si>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</si>
  <si>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</si>
  <si>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</si>
  <si>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</si>
  <si>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</si>
  <si>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</si>
  <si>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</si>
  <si>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</si>
  <si>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</si>
  <si>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</si>
  <si>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</si>
  <si>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</si>
  <si>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</si>
  <si>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</si>
  <si>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</si>
  <si>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</si>
  <si>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</si>
  <si>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</si>
  <si>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</si>
  <si>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</si>
  <si>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</si>
  <si>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</si>
  <si>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</si>
  <si>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</si>
  <si>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</si>
  <si>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</si>
  <si>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</si>
  <si>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</si>
  <si>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</si>
  <si>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</si>
  <si>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</si>
  <si>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</si>
  <si>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</si>
  <si>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</si>
  <si>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</si>
  <si>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</si>
  <si>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</si>
  <si>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</si>
  <si>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</si>
  <si>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</si>
  <si>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</si>
  <si>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</si>
  <si>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</si>
  <si>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</si>
  <si>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</si>
  <si>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</si>
  <si>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</si>
  <si>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</si>
  <si>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</si>
  <si>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</si>
  <si>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</si>
  <si>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</si>
  <si>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</si>
  <si>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</si>
  <si>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</si>
  <si>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</si>
  <si>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</si>
  <si>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</si>
  <si>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</si>
  <si>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</si>
  <si>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</si>
  <si>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</si>
  <si>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</si>
  <si>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</si>
  <si>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</si>
  <si>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</si>
  <si>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</si>
  <si>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</si>
  <si>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</si>
  <si>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</si>
  <si>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</si>
  <si>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</si>
  <si>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</si>
  <si>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</si>
  <si>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</si>
  <si>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</si>
  <si>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</si>
  <si>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</si>
  <si>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</si>
  <si>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</si>
  <si>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</si>
  <si>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</si>
  <si>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</si>
  <si>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</si>
  <si>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</si>
  <si>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</si>
  <si>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</si>
  <si>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</si>
  <si>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</si>
  <si>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</si>
  <si>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</si>
  <si>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</si>
  <si>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</si>
  <si>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</si>
  <si>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</si>
  <si>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</si>
  <si>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</si>
  <si>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</si>
  <si>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</si>
  <si>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</si>
  <si>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</si>
  <si>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</si>
  <si>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</si>
  <si>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</si>
  <si>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</si>
  <si>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</si>
  <si>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</si>
  <si>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</si>
  <si>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</si>
  <si>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</si>
  <si>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</si>
  <si>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</si>
  <si>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</si>
  <si>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</si>
  <si>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</si>
  <si>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</si>
  <si>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</si>
  <si>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</si>
  <si>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</si>
  <si>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</si>
  <si>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</si>
  <si>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</si>
  <si>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</si>
  <si>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</si>
  <si>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</si>
  <si>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</si>
  <si>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</si>
  <si>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</si>
  <si>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</si>
  <si>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</si>
  <si>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</si>
  <si>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</si>
  <si>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</si>
  <si>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</si>
  <si>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</si>
  <si>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</si>
  <si>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</si>
  <si>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</si>
  <si>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</si>
  <si>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</si>
  <si>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</si>
  <si>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</si>
  <si>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</si>
  <si>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</si>
  <si>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</si>
  <si>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</si>
  <si>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</si>
  <si>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</si>
  <si>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</si>
  <si>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</si>
  <si>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</si>
  <si>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</si>
  <si>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</si>
  <si>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</si>
  <si>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</si>
  <si>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</si>
  <si>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</si>
  <si>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</si>
  <si>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</si>
  <si>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</si>
  <si>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</si>
  <si>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</si>
  <si>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</si>
  <si>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</si>
  <si>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</si>
  <si>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</si>
  <si>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</si>
  <si>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</si>
  <si>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</si>
  <si>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</si>
  <si>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</si>
  <si>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</si>
  <si>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</si>
  <si>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</si>
  <si>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</si>
  <si>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</si>
  <si>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</si>
  <si>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</si>
  <si>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</si>
  <si>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</si>
  <si>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</si>
  <si>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</si>
  <si>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</si>
  <si>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</si>
  <si>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</si>
  <si>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</si>
  <si>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</si>
  <si>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</si>
  <si>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</si>
  <si>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</si>
  <si>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</si>
  <si>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</si>
  <si>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</si>
  <si>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</si>
  <si>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</si>
  <si>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</si>
  <si>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</si>
  <si>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</si>
  <si>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</si>
  <si>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</si>
  <si>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</si>
  <si>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</si>
  <si>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</si>
  <si>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</si>
  <si>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</si>
  <si>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</si>
  <si>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</si>
  <si>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</si>
  <si>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</si>
  <si>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</si>
  <si>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</si>
  <si>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</si>
  <si>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</si>
  <si>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</si>
  <si>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</si>
  <si>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</si>
  <si>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</si>
  <si>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</si>
  <si>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</si>
  <si>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</si>
  <si>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</si>
  <si>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</si>
  <si>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</si>
  <si>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</si>
  <si>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</si>
  <si>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</si>
  <si>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</si>
  <si>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</si>
  <si>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</si>
  <si>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</si>
  <si>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</si>
  <si>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</si>
  <si>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</si>
  <si>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</si>
  <si>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</si>
  <si>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</si>
  <si>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</si>
  <si>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</si>
  <si>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</si>
  <si>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</si>
  <si>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</si>
  <si>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</si>
  <si>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</si>
  <si>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</si>
  <si>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</si>
  <si>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</si>
  <si>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</si>
  <si>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</si>
  <si>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</si>
  <si>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</si>
  <si>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</si>
  <si>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</si>
  <si>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</si>
  <si>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</si>
  <si>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</si>
  <si>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</si>
  <si>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</si>
  <si>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</si>
  <si>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</si>
  <si>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</si>
  <si>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</si>
  <si>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</si>
  <si>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</si>
  <si>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</si>
  <si>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</si>
  <si>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</si>
  <si>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</si>
  <si>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</si>
  <si>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</si>
  <si>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</si>
  <si>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</si>
  <si>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</si>
  <si>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</si>
  <si>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</si>
  <si>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</si>
  <si>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</si>
  <si>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</si>
  <si>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</si>
  <si>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</si>
  <si>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</si>
  <si>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</si>
  <si>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</si>
  <si>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</si>
  <si>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</si>
  <si>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</si>
  <si>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</si>
  <si>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</si>
  <si>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</si>
  <si>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</si>
  <si>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</si>
  <si>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</si>
  <si>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</si>
  <si>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</si>
  <si>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</si>
  <si>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</si>
  <si>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</si>
  <si>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</si>
  <si>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</si>
  <si>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</si>
  <si>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</si>
  <si>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</si>
  <si>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</si>
  <si>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</si>
  <si>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</si>
  <si>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</si>
  <si>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</si>
  <si>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</si>
  <si>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</si>
  <si>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</si>
  <si>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</si>
  <si>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</si>
  <si>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</si>
  <si>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</si>
  <si>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</si>
  <si>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</si>
  <si>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</si>
  <si>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</si>
  <si>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</si>
  <si>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</si>
  <si>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</si>
  <si>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</si>
  <si>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</si>
  <si>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</si>
  <si>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</si>
  <si>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</si>
  <si>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</si>
  <si>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</si>
  <si>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</si>
  <si>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</si>
  <si>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</si>
  <si>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</si>
  <si>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</si>
  <si>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</si>
  <si>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</si>
  <si>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</si>
  <si>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</si>
  <si>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</si>
  <si>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</si>
  <si>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</si>
  <si>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</si>
  <si>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</si>
  <si>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</si>
  <si>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</si>
  <si>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</si>
  <si>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</si>
  <si>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</si>
  <si>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</si>
  <si>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</si>
  <si>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</si>
  <si>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</si>
  <si>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</si>
  <si>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</si>
  <si>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</si>
  <si>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</si>
  <si>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</si>
  <si>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</si>
  <si>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</si>
  <si>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</si>
  <si>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</si>
  <si>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</si>
  <si>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</si>
  <si>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</si>
  <si>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</si>
  <si>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</si>
  <si>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</si>
  <si>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</si>
  <si>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</si>
  <si>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</si>
  <si>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</si>
  <si>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</si>
  <si>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</si>
  <si>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</si>
  <si>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</si>
  <si>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</si>
  <si>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</si>
  <si>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</si>
  <si>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</si>
  <si>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</si>
  <si>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</si>
  <si>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</si>
  <si>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</si>
  <si>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</si>
  <si>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</si>
  <si>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</si>
  <si>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</si>
  <si>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</si>
  <si>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</si>
  <si>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</si>
  <si>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</si>
  <si>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</si>
  <si>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</si>
  <si>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</si>
  <si>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</si>
  <si>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</si>
  <si>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</si>
  <si>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</si>
  <si>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</si>
  <si>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</si>
  <si>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</si>
  <si>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</si>
  <si>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</si>
  <si>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</si>
  <si>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</si>
  <si>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</si>
  <si>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</si>
  <si>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</si>
  <si>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</si>
  <si>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</si>
  <si>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</si>
  <si>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</si>
  <si>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</si>
  <si>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</si>
  <si>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</si>
  <si>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</si>
  <si>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</si>
  <si>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</si>
  <si>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</si>
  <si>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</si>
  <si>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</si>
  <si>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</si>
  <si>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</si>
  <si>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</si>
  <si>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</si>
  <si>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</si>
  <si>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</si>
  <si>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</si>
  <si>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</si>
  <si>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</si>
  <si>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</si>
  <si>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</si>
  <si>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</si>
  <si>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</si>
  <si>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</si>
  <si>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</si>
  <si>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</si>
  <si>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</si>
  <si>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</si>
  <si>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</si>
  <si>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</si>
  <si>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</si>
  <si>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</si>
  <si>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</si>
  <si>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</si>
  <si>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</si>
  <si>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</si>
  <si>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</si>
  <si>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</si>
  <si>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</si>
  <si>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</si>
  <si>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</si>
  <si>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</si>
  <si>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</si>
  <si>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</si>
  <si>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</si>
  <si>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</si>
  <si>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</si>
  <si>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</si>
  <si>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</si>
  <si>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</si>
  <si>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</si>
  <si>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</si>
  <si>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</si>
  <si>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</si>
  <si>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</si>
  <si>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</si>
  <si>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</si>
  <si>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</si>
  <si>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</si>
  <si>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</si>
  <si>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</si>
  <si>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</si>
  <si>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</si>
  <si>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</si>
  <si>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</si>
  <si>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</si>
  <si>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</si>
  <si>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</si>
  <si>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</si>
  <si>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</si>
  <si>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</si>
  <si>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</si>
  <si>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</si>
  <si>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</si>
  <si>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</si>
  <si>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</si>
  <si>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</si>
  <si>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</si>
  <si>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</si>
  <si>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</si>
  <si>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</si>
  <si>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</si>
  <si>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</si>
  <si>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</si>
  <si>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</si>
  <si>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</si>
  <si>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</si>
  <si>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</si>
  <si>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</si>
  <si>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</si>
  <si>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</si>
  <si>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</si>
  <si>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</si>
  <si>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</si>
  <si>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</si>
  <si>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</si>
  <si>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</si>
  <si>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</si>
  <si>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</si>
  <si>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</si>
  <si>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</si>
  <si>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</si>
  <si>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</si>
  <si>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</si>
  <si>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</si>
  <si>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</si>
  <si>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</si>
  <si>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</si>
  <si>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</si>
  <si>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</si>
  <si>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</si>
  <si>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</si>
  <si>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</si>
  <si>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</si>
  <si>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</si>
  <si>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</si>
  <si>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</si>
  <si>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</si>
  <si>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</si>
  <si>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</si>
  <si>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</si>
  <si>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</si>
  <si>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</si>
  <si>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</si>
  <si>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</si>
  <si>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</si>
  <si>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</si>
  <si>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</si>
  <si>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</si>
  <si>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</si>
  <si>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</si>
  <si>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</si>
  <si>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</si>
  <si>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</si>
  <si>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</si>
  <si>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</si>
  <si>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</si>
  <si>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</si>
  <si>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</si>
  <si>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</si>
  <si>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</si>
  <si>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</si>
  <si>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</si>
  <si>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</si>
  <si>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</si>
  <si>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</si>
  <si>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</si>
  <si>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</si>
  <si>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</si>
  <si>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</si>
  <si>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</si>
  <si>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</si>
  <si>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</si>
  <si>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</si>
  <si>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</si>
  <si>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</si>
  <si>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</si>
  <si>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</si>
  <si>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</si>
  <si>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</si>
  <si>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</si>
  <si>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</si>
  <si>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</si>
  <si>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</si>
  <si>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</si>
  <si>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</si>
  <si>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</si>
  <si>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</si>
  <si>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</si>
  <si>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</si>
  <si>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</si>
  <si>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</si>
  <si>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</si>
  <si>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</si>
  <si>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</si>
  <si>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</si>
  <si>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</si>
  <si>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</si>
  <si>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</si>
  <si>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</si>
  <si>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</si>
  <si>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</si>
  <si>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</si>
  <si>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</si>
  <si>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</si>
  <si>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</si>
  <si>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</si>
  <si>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</si>
  <si>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</si>
  <si>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</si>
  <si>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</si>
  <si>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</si>
  <si>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</si>
  <si>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</si>
  <si>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</si>
  <si>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</si>
  <si>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</si>
  <si>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</si>
  <si>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</si>
  <si>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</si>
  <si>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</si>
  <si>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</si>
  <si>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</si>
  <si>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</si>
  <si>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</si>
  <si>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</si>
  <si>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</si>
  <si>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</si>
  <si>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</si>
  <si>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</si>
  <si>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</si>
  <si>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</si>
  <si>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</si>
  <si>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</si>
  <si>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</si>
  <si>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</si>
  <si>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</si>
  <si>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</si>
  <si>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</si>
  <si>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</si>
  <si>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</si>
  <si>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</si>
  <si>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</si>
  <si>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</si>
  <si>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</si>
  <si>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</si>
  <si>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</si>
  <si>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</si>
  <si>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</si>
  <si>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</si>
  <si>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</si>
  <si>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</si>
  <si>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</si>
  <si>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</si>
  <si>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</si>
  <si>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</si>
  <si>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</si>
  <si>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</si>
  <si>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</si>
  <si>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</si>
  <si>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</si>
  <si>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</si>
  <si>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</si>
  <si>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</si>
  <si>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</si>
  <si>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</si>
  <si>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</si>
  <si>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</si>
  <si>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</si>
  <si>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</si>
  <si>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</si>
  <si>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</si>
  <si>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</si>
  <si>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</si>
  <si>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</si>
  <si>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</si>
  <si>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</si>
  <si>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</si>
  <si>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</si>
  <si>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</si>
  <si>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</si>
  <si>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</si>
  <si>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</si>
  <si>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</si>
  <si>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</si>
  <si>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</si>
  <si>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</si>
  <si>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</si>
  <si>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</si>
  <si>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</si>
  <si>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</si>
  <si>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</si>
  <si>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</si>
  <si>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</si>
  <si>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</si>
  <si>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</si>
  <si>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</si>
  <si>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</si>
  <si>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</si>
  <si>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</si>
  <si>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</si>
  <si>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</si>
  <si>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</si>
  <si>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</si>
  <si>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</si>
  <si>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</si>
  <si>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</si>
  <si>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</si>
  <si>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</si>
  <si>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</si>
  <si>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</si>
  <si>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</si>
  <si>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</si>
  <si>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</si>
  <si>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</si>
  <si>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</si>
  <si>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</si>
  <si>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</si>
  <si>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</si>
  <si>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</si>
  <si>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</si>
  <si>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</si>
  <si>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</si>
  <si>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</si>
  <si>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</si>
  <si>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</si>
  <si>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</si>
  <si>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</si>
  <si>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</si>
  <si>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</si>
  <si>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</si>
  <si>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</si>
  <si>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</si>
  <si>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</si>
  <si>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</si>
  <si>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</si>
  <si>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</si>
  <si>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</si>
  <si>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</si>
  <si>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</si>
  <si>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</si>
  <si>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</si>
  <si>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</si>
  <si>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</si>
  <si>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</si>
  <si>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</si>
  <si>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</si>
  <si>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</si>
  <si>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</si>
  <si>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</si>
  <si>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</si>
  <si>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</si>
  <si>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</si>
  <si>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</si>
  <si>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</si>
  <si>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</si>
  <si>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</si>
  <si>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</si>
  <si>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</si>
  <si>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</si>
  <si>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</si>
  <si>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</si>
  <si>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</si>
  <si>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</si>
  <si>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</si>
  <si>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</si>
  <si>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</si>
  <si>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</si>
  <si>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</si>
  <si>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</si>
  <si>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</si>
  <si>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</si>
  <si>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</si>
  <si>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</si>
  <si>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</si>
  <si>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</si>
  <si>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</si>
  <si>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</si>
  <si>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</si>
  <si>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</si>
  <si>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</si>
  <si>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</si>
  <si>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</si>
  <si>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</si>
  <si>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</si>
  <si>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</si>
  <si>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</si>
  <si>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</si>
  <si>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</si>
  <si>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</si>
  <si>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</si>
  <si>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</si>
  <si>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</si>
  <si>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</si>
  <si>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</si>
  <si>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</si>
  <si>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</si>
  <si>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</si>
  <si>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</si>
  <si>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</si>
  <si>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</si>
  <si>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</si>
  <si>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</si>
  <si>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</si>
  <si>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</si>
  <si>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</si>
  <si>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</si>
  <si>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</si>
  <si>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</si>
  <si>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</si>
  <si>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</si>
  <si>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</si>
  <si>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</si>
  <si>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</si>
  <si>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</si>
  <si>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</si>
  <si>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</si>
  <si>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</si>
  <si>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</si>
  <si>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</si>
  <si>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</si>
  <si>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</si>
  <si>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</si>
  <si>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</si>
  <si>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</si>
  <si>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</si>
  <si>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</si>
  <si>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</si>
  <si>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</si>
  <si>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</si>
  <si>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</si>
  <si>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</si>
  <si>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</si>
  <si>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</si>
  <si>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</si>
  <si>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</si>
  <si>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</si>
  <si>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</si>
  <si>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</si>
  <si>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</si>
  <si>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</si>
  <si>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</si>
  <si>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</si>
  <si>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</si>
  <si>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</si>
  <si>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</si>
  <si>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</si>
  <si>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</si>
  <si>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</si>
  <si>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</si>
  <si>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</si>
  <si>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</si>
  <si>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</si>
  <si>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</si>
  <si>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</si>
  <si>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</si>
  <si>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</si>
  <si>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</si>
  <si>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</si>
  <si>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</si>
  <si>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</si>
  <si>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</si>
  <si>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</si>
  <si>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</si>
  <si>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</si>
  <si>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</si>
  <si>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</si>
  <si>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</si>
  <si>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</si>
  <si>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</si>
  <si>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</si>
  <si>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</si>
  <si>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</si>
  <si>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</si>
  <si>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</si>
  <si>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</si>
  <si>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</si>
  <si>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</si>
  <si>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</si>
  <si>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</si>
  <si>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</si>
  <si>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</si>
  <si>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</si>
  <si>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</si>
  <si>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</si>
  <si>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</si>
  <si>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</si>
  <si>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</si>
  <si>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</si>
  <si>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</si>
  <si>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</si>
  <si>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</si>
  <si>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</si>
  <si>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</si>
  <si>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</si>
  <si>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</si>
  <si>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</si>
  <si>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</si>
  <si>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</si>
  <si>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</si>
  <si>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</si>
  <si>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</si>
  <si>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</si>
  <si>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</si>
  <si>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</si>
  <si>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</si>
  <si>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</si>
  <si>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</si>
  <si>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</si>
  <si>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</si>
  <si>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</si>
  <si>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</si>
  <si>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</si>
  <si>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</si>
  <si>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</si>
  <si>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</si>
  <si>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</si>
  <si>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</si>
  <si>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</si>
  <si>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</si>
  <si>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</si>
  <si>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</si>
  <si>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</si>
  <si>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</si>
  <si>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</si>
  <si>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</si>
  <si>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</si>
  <si>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</si>
  <si>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</si>
  <si>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</si>
  <si>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</si>
  <si>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</si>
  <si>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</si>
  <si>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</si>
  <si>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</si>
  <si>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</si>
  <si>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</si>
  <si>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</si>
  <si>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</si>
  <si>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</si>
  <si>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</si>
  <si>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</si>
  <si>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</si>
  <si>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</si>
  <si>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</si>
  <si>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</si>
  <si>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</si>
  <si>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</si>
  <si>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</si>
  <si>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</si>
  <si>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</si>
  <si>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</si>
  <si>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</si>
  <si>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</si>
  <si>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</si>
  <si>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</si>
  <si>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</si>
  <si>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</si>
  <si>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</si>
  <si>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</si>
  <si>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</si>
  <si>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</si>
  <si>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</si>
  <si>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</si>
  <si>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</si>
  <si>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</si>
  <si>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</si>
  <si>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</si>
  <si>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</si>
  <si>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</si>
  <si>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</si>
  <si>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</si>
  <si>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</si>
  <si>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</si>
  <si>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</si>
  <si>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</si>
  <si>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</si>
  <si>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</si>
  <si>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</si>
  <si>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</si>
  <si>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</si>
  <si>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</si>
  <si>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</si>
  <si>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</si>
  <si>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</si>
  <si>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</si>
  <si>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</si>
  <si>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</si>
  <si>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</si>
  <si>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</si>
  <si>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</si>
  <si>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</si>
  <si>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</si>
  <si>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</si>
  <si>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</si>
  <si>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</si>
  <si>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</si>
  <si>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</si>
  <si>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</si>
  <si>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</si>
  <si>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</si>
  <si>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</si>
  <si>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</si>
  <si>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</si>
  <si>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</si>
  <si>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</si>
  <si>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</si>
  <si>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</si>
  <si>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</si>
  <si>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</si>
  <si>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</si>
  <si>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</si>
  <si>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</si>
  <si>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</si>
  <si>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</si>
  <si>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</si>
  <si>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</si>
  <si>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</si>
  <si>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</si>
  <si>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</si>
  <si>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</si>
  <si>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</si>
  <si>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</si>
  <si>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</si>
  <si>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</si>
  <si>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</si>
  <si>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</si>
  <si>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</si>
  <si>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</si>
  <si>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</si>
  <si>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</si>
  <si>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</si>
  <si>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</si>
  <si>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</si>
  <si>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</si>
  <si>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</si>
  <si>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</si>
  <si>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</si>
  <si>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</si>
  <si>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</si>
  <si>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</si>
  <si>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</si>
  <si>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</si>
  <si>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</si>
  <si>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</si>
  <si>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</si>
  <si>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</si>
  <si>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</si>
  <si>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</si>
  <si>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</si>
  <si>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</si>
  <si>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</si>
  <si>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</si>
  <si>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</si>
  <si>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</si>
  <si>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</si>
  <si>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</si>
  <si>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</si>
  <si>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</si>
  <si>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</si>
  <si>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</si>
  <si>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</si>
  <si>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</si>
  <si>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</si>
  <si>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</si>
  <si>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</si>
  <si>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</si>
  <si>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</si>
  <si>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</si>
  <si>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</si>
  <si>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</si>
  <si>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</si>
  <si>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</si>
  <si>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</si>
  <si>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</si>
  <si>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</si>
  <si>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</si>
  <si>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</si>
  <si>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</si>
  <si>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</si>
  <si>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</si>
  <si>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</si>
  <si>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</si>
  <si>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</si>
  <si>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</si>
  <si>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</si>
  <si>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</si>
  <si>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</si>
  <si>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</si>
  <si>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</si>
  <si>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</si>
  <si>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</si>
  <si>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</si>
  <si>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</si>
  <si>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</si>
  <si>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</si>
  <si>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</si>
  <si>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</si>
  <si>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</si>
  <si>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</si>
  <si>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</si>
  <si>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</si>
  <si>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</si>
  <si>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</si>
  <si>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</si>
  <si>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</si>
  <si>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</si>
  <si>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</si>
  <si>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</si>
  <si>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</si>
  <si>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</si>
  <si>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</si>
  <si>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</si>
  <si>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</si>
  <si>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</si>
  <si>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</si>
  <si>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</si>
  <si>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</si>
  <si>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</si>
  <si>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</si>
  <si>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</si>
  <si>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</si>
  <si>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</si>
  <si>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</si>
  <si>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</si>
  <si>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</si>
  <si>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</si>
  <si>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</si>
  <si>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</si>
  <si>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</si>
  <si>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</si>
  <si>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</si>
  <si>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</si>
  <si>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</si>
  <si>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</si>
  <si>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</si>
  <si>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</si>
  <si>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</si>
  <si>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</si>
  <si>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</si>
  <si>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</si>
  <si>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</si>
  <si>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</si>
  <si>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</si>
  <si>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</si>
  <si>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</si>
  <si>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</si>
  <si>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</si>
  <si>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</si>
  <si>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</si>
  <si>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</si>
  <si>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</si>
  <si>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</si>
  <si>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</si>
  <si>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</si>
  <si>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</si>
  <si>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</si>
  <si>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</si>
  <si>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</si>
  <si>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</si>
  <si>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</si>
  <si>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</si>
  <si>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</si>
  <si>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</si>
  <si>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</si>
  <si>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</si>
  <si>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</si>
  <si>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</si>
  <si>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</si>
  <si>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</si>
  <si>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</si>
  <si>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</si>
  <si>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</si>
  <si>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</si>
  <si>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</si>
  <si>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</si>
  <si>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</si>
  <si>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</si>
  <si>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</si>
  <si>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</si>
  <si>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</si>
  <si>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</si>
  <si>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</si>
  <si>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</si>
  <si>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</si>
  <si>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</si>
  <si>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</si>
  <si>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</si>
  <si>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</si>
  <si>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</si>
  <si>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</si>
  <si>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</si>
  <si>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</si>
  <si>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</si>
  <si>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</si>
  <si>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</si>
  <si>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</si>
  <si>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</si>
  <si>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</si>
  <si>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</si>
  <si>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</si>
  <si>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</si>
  <si>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</si>
  <si>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</si>
  <si>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</si>
  <si>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</si>
  <si>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</si>
  <si>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</si>
  <si>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</si>
  <si>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</si>
  <si>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</si>
  <si>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</si>
  <si>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</si>
  <si>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</si>
  <si>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</si>
  <si>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</si>
  <si>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</si>
  <si>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</si>
  <si>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</si>
  <si>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</si>
  <si>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</si>
  <si>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</si>
  <si>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</si>
  <si>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</si>
  <si>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</si>
  <si>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</si>
  <si>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</si>
  <si>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</si>
  <si>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</si>
  <si>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</si>
  <si>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</si>
  <si>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</si>
  <si>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</si>
  <si>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</si>
  <si>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</si>
  <si>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</si>
  <si>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</si>
  <si>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</si>
  <si>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</si>
  <si>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</si>
  <si>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</si>
  <si>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</si>
  <si>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</si>
  <si>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</si>
  <si>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</si>
  <si>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</si>
  <si>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</si>
  <si>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</si>
  <si>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</si>
  <si>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</si>
  <si>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</si>
  <si>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</si>
  <si>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</si>
  <si>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</si>
  <si>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</si>
  <si>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</si>
  <si>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</si>
  <si>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</si>
  <si>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</si>
  <si>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</si>
  <si>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</si>
  <si>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</si>
  <si>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</si>
  <si>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</si>
  <si>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</si>
  <si>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</si>
  <si>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</si>
  <si>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</si>
  <si>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</si>
  <si>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</si>
  <si>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</si>
  <si>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</si>
  <si>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</si>
  <si>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</si>
  <si>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</si>
  <si>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</si>
  <si>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</si>
  <si>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</si>
  <si>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</si>
  <si>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</si>
  <si>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</si>
  <si>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</si>
  <si>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</si>
  <si>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</si>
  <si>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</si>
  <si>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</si>
  <si>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</si>
  <si>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</si>
  <si>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</si>
  <si>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</si>
  <si>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</si>
  <si>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</si>
  <si>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</si>
  <si>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</si>
  <si>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</si>
  <si>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</si>
  <si>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</si>
  <si>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</si>
  <si>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</si>
  <si>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</si>
  <si>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</si>
  <si>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</si>
  <si>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</si>
  <si>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</si>
  <si>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</si>
  <si>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</si>
  <si>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</si>
  <si>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</si>
  <si>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</si>
  <si>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</si>
  <si>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</si>
  <si>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</si>
  <si>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</si>
  <si>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</si>
  <si>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</si>
  <si>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</si>
  <si>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</si>
  <si>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</si>
  <si>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</si>
  <si>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</si>
  <si>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</si>
  <si>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</si>
  <si>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</si>
  <si>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</si>
  <si>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</si>
  <si>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</si>
  <si>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</si>
  <si>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</si>
  <si>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</si>
  <si>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</si>
  <si>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</si>
  <si>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</si>
  <si>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</si>
  <si>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</si>
  <si>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</si>
  <si>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</si>
  <si>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</si>
  <si>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</si>
  <si>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</si>
  <si>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</si>
  <si>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</si>
  <si>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</si>
  <si>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</si>
  <si>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</si>
  <si>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</si>
  <si>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</si>
  <si>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</si>
  <si>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</si>
  <si>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</si>
  <si>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</si>
  <si>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</si>
  <si>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</si>
  <si>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</si>
  <si>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</si>
  <si>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</si>
  <si>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</si>
  <si>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</si>
  <si>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</si>
  <si>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</si>
  <si>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</si>
  <si>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</si>
  <si>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</si>
  <si>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</si>
  <si>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</si>
  <si>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</si>
  <si>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</si>
  <si>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</si>
  <si>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</si>
  <si>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</si>
  <si>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</si>
  <si>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</si>
  <si>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</si>
  <si>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</si>
  <si>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</si>
  <si>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</si>
  <si>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</si>
  <si>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</si>
  <si>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</si>
  <si>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</si>
  <si>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</si>
  <si>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</si>
  <si>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</si>
  <si>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</si>
  <si>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</si>
  <si>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</si>
  <si>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</si>
  <si>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</si>
  <si>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</si>
  <si>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</si>
  <si>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</si>
  <si>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</si>
  <si>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</si>
  <si>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</si>
  <si>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</si>
  <si>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</si>
  <si>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</si>
  <si>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</si>
  <si>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</si>
  <si>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</si>
  <si>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</si>
  <si>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</si>
  <si>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</si>
  <si>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</si>
  <si>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</si>
  <si>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</si>
  <si>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</si>
  <si>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</si>
  <si>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</si>
  <si>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</si>
  <si>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</si>
  <si>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</si>
  <si>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</si>
  <si>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</si>
  <si>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</si>
  <si>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</si>
  <si>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</si>
  <si>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</si>
  <si>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</si>
  <si>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</si>
  <si>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</si>
  <si>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</si>
  <si>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</si>
  <si>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</si>
  <si>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</si>
  <si>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</si>
  <si>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</si>
  <si>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</si>
  <si>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</si>
  <si>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</si>
  <si>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</si>
  <si>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</si>
  <si>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</si>
  <si>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</si>
  <si>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</si>
  <si>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</si>
  <si>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</si>
  <si>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</si>
  <si>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</si>
  <si>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</si>
  <si>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</si>
  <si>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</si>
  <si>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</si>
  <si>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</si>
  <si>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</si>
  <si>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</si>
  <si>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</si>
  <si>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</si>
  <si>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</si>
  <si>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</si>
  <si>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</si>
  <si>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</si>
  <si>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</si>
  <si>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</si>
  <si>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</si>
  <si>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</si>
  <si>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</si>
  <si>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</si>
  <si>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</si>
  <si>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</si>
  <si>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</si>
  <si>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</si>
  <si>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</si>
  <si>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</si>
  <si>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</si>
  <si>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</si>
  <si>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</si>
  <si>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</si>
  <si>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</si>
  <si>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</si>
  <si>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</si>
  <si>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</si>
  <si>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</si>
  <si>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</si>
  <si>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</si>
  <si>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</si>
  <si>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</si>
  <si>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</si>
  <si>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</si>
  <si>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</si>
  <si>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</si>
  <si>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</si>
  <si>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</si>
  <si>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</si>
  <si>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</si>
  <si>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</si>
  <si>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</si>
  <si>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</si>
  <si>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</si>
  <si>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</si>
  <si>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</si>
  <si>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</si>
  <si>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</si>
  <si>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</si>
  <si>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</si>
  <si>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</si>
  <si>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</si>
  <si>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</si>
  <si>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</si>
  <si>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</si>
  <si>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</si>
  <si>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</si>
  <si>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</si>
  <si>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</si>
  <si>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</si>
  <si>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</si>
  <si>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</si>
  <si>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</si>
  <si>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</si>
  <si>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</si>
  <si>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</si>
  <si>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</si>
  <si>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</si>
  <si>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</si>
  <si>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</si>
  <si>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</si>
  <si>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</si>
  <si>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</si>
  <si>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</si>
  <si>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</si>
  <si>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</si>
  <si>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</si>
  <si>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</si>
  <si>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</si>
  <si>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</si>
  <si>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</si>
  <si>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</si>
  <si>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</si>
  <si>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</si>
  <si>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</si>
  <si>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</si>
  <si>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</si>
  <si>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</si>
  <si>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</si>
  <si>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</si>
  <si>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</si>
  <si>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</si>
  <si>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</si>
  <si>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</si>
  <si>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</si>
  <si>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</si>
  <si>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</si>
  <si>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</si>
  <si>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</si>
  <si>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</si>
  <si>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</si>
  <si>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</si>
  <si>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</si>
  <si>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</si>
  <si>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</si>
  <si>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</si>
  <si>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</si>
  <si>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</si>
  <si>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</si>
  <si>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</si>
  <si>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</si>
  <si>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</si>
  <si>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</si>
  <si>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</si>
  <si>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</si>
  <si>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</si>
  <si>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</si>
  <si>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</si>
  <si>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</si>
  <si>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</si>
  <si>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</si>
  <si>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</si>
  <si>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</si>
  <si>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</si>
  <si>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</si>
  <si>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</si>
  <si>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</si>
  <si>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</si>
  <si>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</si>
  <si>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</si>
  <si>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</si>
  <si>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</si>
  <si>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</si>
  <si>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</si>
  <si>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</si>
  <si>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</si>
  <si>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</si>
  <si>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</si>
  <si>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</si>
  <si>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</si>
  <si>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</si>
  <si>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</si>
  <si>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</si>
  <si>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</si>
  <si>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</si>
  <si>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</si>
  <si>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</si>
  <si>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</si>
  <si>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</si>
  <si>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</si>
  <si>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</si>
  <si>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</si>
  <si>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</si>
  <si>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</si>
  <si>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</si>
  <si>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</si>
  <si>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</si>
  <si>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</si>
  <si>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</si>
  <si>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</si>
  <si>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</si>
  <si>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</si>
  <si>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</si>
  <si>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</si>
  <si>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</si>
  <si>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</si>
  <si>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</si>
  <si>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</si>
  <si>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</si>
  <si>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</si>
  <si>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</si>
  <si>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</si>
  <si>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</si>
  <si>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</si>
  <si>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</si>
  <si>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</si>
  <si>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</si>
  <si>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</si>
  <si>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</si>
  <si>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</si>
  <si>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</si>
  <si>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</si>
  <si>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</si>
  <si>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</si>
  <si>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</si>
  <si>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</si>
  <si>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</si>
  <si>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</si>
  <si>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</si>
  <si>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</si>
  <si>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</si>
  <si>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</si>
  <si>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</si>
  <si>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</si>
  <si>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</si>
  <si>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</si>
  <si>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</si>
  <si>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</si>
  <si>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</si>
  <si>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</si>
  <si>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</si>
  <si>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</si>
  <si>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</si>
  <si>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</si>
  <si>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</si>
  <si>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</si>
  <si>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</si>
  <si>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</si>
  <si>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</si>
  <si>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</si>
  <si>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</si>
  <si>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</si>
  <si>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</si>
  <si>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</si>
  <si>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</si>
  <si>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</si>
  <si>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</si>
  <si>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</si>
  <si>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</si>
  <si>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</si>
  <si>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</si>
  <si>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</si>
  <si>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</si>
  <si>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</si>
  <si>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</si>
  <si>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</si>
  <si>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</si>
  <si>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</si>
  <si>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</si>
  <si>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</si>
  <si>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</si>
  <si>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</si>
  <si>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</si>
  <si>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</si>
  <si>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</si>
  <si>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</si>
  <si>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</si>
  <si>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</si>
  <si>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</si>
  <si>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</si>
  <si>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</si>
  <si>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</si>
  <si>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</si>
  <si>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</si>
  <si>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</si>
  <si>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</si>
  <si>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</si>
  <si>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</si>
  <si>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</si>
  <si>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</si>
  <si>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</si>
  <si>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</si>
  <si>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</si>
  <si>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</si>
  <si>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</si>
  <si>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</si>
  <si>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</si>
  <si>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</si>
  <si>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</si>
  <si>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</si>
  <si>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</si>
  <si>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</si>
  <si>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</si>
  <si>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</si>
  <si>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</si>
  <si>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</si>
  <si>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</si>
  <si>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</si>
  <si>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</si>
  <si>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</si>
  <si>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</si>
  <si>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</si>
  <si>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</si>
  <si>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</si>
  <si>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</si>
  <si>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</si>
  <si>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</si>
  <si>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</si>
  <si>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</si>
  <si>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</si>
  <si>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</si>
  <si>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</si>
  <si>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</si>
  <si>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</si>
  <si>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</si>
  <si>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</si>
  <si>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</si>
  <si>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</si>
  <si>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</si>
  <si>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</si>
  <si>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</si>
  <si>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</si>
  <si>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</si>
  <si>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</si>
  <si>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</si>
  <si>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</si>
  <si>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</si>
  <si>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</si>
  <si>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</si>
  <si>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</si>
  <si>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</si>
  <si>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</si>
  <si>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</si>
  <si>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</si>
  <si>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</si>
  <si>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</si>
  <si>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</si>
  <si>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</si>
  <si>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</si>
  <si>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</si>
  <si>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</si>
  <si>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</si>
  <si>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</si>
  <si>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</si>
  <si>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</si>
  <si>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</si>
  <si>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</si>
  <si>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</si>
  <si>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</si>
  <si>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</si>
  <si>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</si>
  <si>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</si>
  <si>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</si>
  <si>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</si>
  <si>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</si>
  <si>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</si>
  <si>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</si>
  <si>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</si>
  <si>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</si>
  <si>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</si>
  <si>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</si>
  <si>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</si>
  <si>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</si>
  <si>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</si>
  <si>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</si>
  <si>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</si>
  <si>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</si>
  <si>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</si>
  <si>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</si>
  <si>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</si>
  <si>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</si>
  <si>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</si>
  <si>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</si>
  <si>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</si>
  <si>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</si>
  <si>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</si>
  <si>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</si>
  <si>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</si>
  <si>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</si>
  <si>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</si>
  <si>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</si>
  <si>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</si>
  <si>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</si>
  <si>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</si>
  <si>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</si>
  <si>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</si>
  <si>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</si>
  <si>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</si>
  <si>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</si>
  <si>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</si>
  <si>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</si>
  <si>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</si>
  <si>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</si>
  <si>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</si>
  <si>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</si>
  <si>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</si>
  <si>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</si>
  <si>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</si>
  <si>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</si>
  <si>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</si>
  <si>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</si>
  <si>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</si>
  <si>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</si>
  <si>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</si>
  <si>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</si>
  <si>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</si>
  <si>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</si>
  <si>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</si>
  <si>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</si>
  <si>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</si>
  <si>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</si>
  <si>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</si>
  <si>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</si>
  <si>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</si>
  <si>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</si>
  <si>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</si>
  <si>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</si>
  <si>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</si>
  <si>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</si>
  <si>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</si>
  <si>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</si>
  <si>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</si>
  <si>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</si>
  <si>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</si>
  <si>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</si>
  <si>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</si>
  <si>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</si>
  <si>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</si>
  <si>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</si>
  <si>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</si>
  <si>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</si>
  <si>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</si>
  <si>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</si>
  <si>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</si>
  <si>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</si>
  <si>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</si>
  <si>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</si>
  <si>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</si>
  <si>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</si>
  <si>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</si>
  <si>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</si>
  <si>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</si>
  <si>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</si>
  <si>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</si>
  <si>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</si>
  <si>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</si>
  <si>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</si>
  <si>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</si>
  <si>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</si>
  <si>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</si>
  <si>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</si>
  <si>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</si>
  <si>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</si>
  <si>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</si>
  <si>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</si>
  <si>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</si>
  <si>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</si>
  <si>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</si>
  <si>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</si>
  <si>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</si>
  <si>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</si>
  <si>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</si>
  <si>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</si>
  <si>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</si>
  <si>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</si>
  <si>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</si>
  <si>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</si>
  <si>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</si>
  <si>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</si>
  <si>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</si>
  <si>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</si>
  <si>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</si>
  <si>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</si>
  <si>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</si>
  <si>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</si>
  <si>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</si>
  <si>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</si>
  <si>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</si>
  <si>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</si>
  <si>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</si>
  <si>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</si>
  <si>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</si>
  <si>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</si>
  <si>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</si>
  <si>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</si>
  <si>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</si>
  <si>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</si>
  <si>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</si>
  <si>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</si>
  <si>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</si>
  <si>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</si>
  <si>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</si>
  <si>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</si>
  <si>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</si>
  <si>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</si>
  <si>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</si>
  <si>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</si>
  <si>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</si>
  <si>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</si>
  <si>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</si>
  <si>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</si>
  <si>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</si>
  <si>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</si>
  <si>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</si>
  <si>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</si>
  <si>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</si>
  <si>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</si>
  <si>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</si>
  <si>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</si>
  <si>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</si>
  <si>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</si>
  <si>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</si>
  <si>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</si>
  <si>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</si>
  <si>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</si>
  <si>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</si>
  <si>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</si>
  <si>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</si>
  <si>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</si>
  <si>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</si>
  <si>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</si>
  <si>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</si>
  <si>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</si>
  <si>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</si>
  <si>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</si>
  <si>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</si>
  <si>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</si>
  <si>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</si>
  <si>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</si>
  <si>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</si>
  <si>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</si>
  <si>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</si>
  <si>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</si>
  <si>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</si>
  <si>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</si>
  <si>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</si>
  <si>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</si>
  <si>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</si>
  <si>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</si>
  <si>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</si>
  <si>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</si>
  <si>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</si>
  <si>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</si>
  <si>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</si>
  <si>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</si>
  <si>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</si>
  <si>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</si>
  <si>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</si>
  <si>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</si>
  <si>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</si>
  <si>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</si>
  <si>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</si>
  <si>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</si>
  <si>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</si>
  <si>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</si>
  <si>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</si>
  <si>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</si>
  <si>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</si>
  <si>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</si>
  <si>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</si>
  <si>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</si>
  <si>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</si>
  <si>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</si>
  <si>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</si>
  <si>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</si>
  <si>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</si>
  <si>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</si>
  <si>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</si>
  <si>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</si>
  <si>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</si>
  <si>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</si>
  <si>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</si>
  <si>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</si>
  <si>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</si>
  <si>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</si>
  <si>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</si>
  <si>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</si>
  <si>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</si>
  <si>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</si>
  <si>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</si>
  <si>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</si>
  <si>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</si>
  <si>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</si>
  <si>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</si>
  <si>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</si>
  <si>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</si>
  <si>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</si>
  <si>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</si>
  <si>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</si>
  <si>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</si>
  <si>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</si>
  <si>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</si>
  <si>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</si>
  <si>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</si>
  <si>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</si>
  <si>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</si>
  <si>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</si>
  <si>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</si>
  <si>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</si>
  <si>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</si>
  <si>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</si>
  <si>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</si>
  <si>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</si>
  <si>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</si>
  <si>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</si>
  <si>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</si>
  <si>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</si>
  <si>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</si>
  <si>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</si>
  <si>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</si>
  <si>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</si>
  <si>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</si>
  <si>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</si>
  <si>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</si>
  <si>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</si>
  <si>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</si>
  <si>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</si>
  <si>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</si>
  <si>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</si>
  <si>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</si>
  <si>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</si>
  <si>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</si>
  <si>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</si>
  <si>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</si>
  <si>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</si>
  <si>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</si>
  <si>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</si>
  <si>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</si>
  <si>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</si>
  <si>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</si>
  <si>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</si>
  <si>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</si>
  <si>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</si>
  <si>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</si>
  <si>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</si>
  <si>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</si>
  <si>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</si>
  <si>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</si>
  <si>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</si>
  <si>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</si>
  <si>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</si>
  <si>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</si>
  <si>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</si>
  <si>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</si>
  <si>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</si>
  <si>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</si>
  <si>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</si>
  <si>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</si>
  <si>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</si>
  <si>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</si>
  <si>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</si>
  <si>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</si>
  <si>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</si>
  <si>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</si>
  <si>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</si>
  <si>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</si>
  <si>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</si>
  <si>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</si>
  <si>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</si>
  <si>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</si>
  <si>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</si>
  <si>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</si>
  <si>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</si>
  <si>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</si>
  <si>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</si>
  <si>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</si>
  <si>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</si>
  <si>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</si>
  <si>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</si>
  <si>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</si>
  <si>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</si>
  <si>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</si>
  <si>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</si>
  <si>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</si>
  <si>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</si>
  <si>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</si>
  <si>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</si>
  <si>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</si>
  <si>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</si>
  <si>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</si>
  <si>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</si>
  <si>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</si>
  <si>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</si>
  <si>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</si>
  <si>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</si>
  <si>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</si>
  <si>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</si>
  <si>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</si>
  <si>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</si>
  <si>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</si>
  <si>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</si>
  <si>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</si>
  <si>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</si>
  <si>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</si>
  <si>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</si>
  <si>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</si>
  <si>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</si>
  <si>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</si>
  <si>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</si>
  <si>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</si>
  <si>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</si>
  <si>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</si>
  <si>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</si>
  <si>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</si>
  <si>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</si>
  <si>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</si>
  <si>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</si>
  <si>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</si>
  <si>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</si>
  <si>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</si>
  <si>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</si>
  <si>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</si>
  <si>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</si>
  <si>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</si>
  <si>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</si>
  <si>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</si>
  <si>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</si>
  <si>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</si>
  <si>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</si>
  <si>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</si>
  <si>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</si>
  <si>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</si>
  <si>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</si>
  <si>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</si>
  <si>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</si>
  <si>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</si>
  <si>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</si>
  <si>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</si>
  <si>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</si>
  <si>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</si>
  <si>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</si>
  <si>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</si>
  <si>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</si>
  <si>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</si>
  <si>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</si>
  <si>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</si>
  <si>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</si>
  <si>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</si>
  <si>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</si>
  <si>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</si>
  <si>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</si>
  <si>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</si>
  <si>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</si>
  <si>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</si>
  <si>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</si>
  <si>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</si>
  <si>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</si>
  <si>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</si>
  <si>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</si>
  <si>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</si>
  <si>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</si>
  <si>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</si>
  <si>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</si>
  <si>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</si>
  <si>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</si>
  <si>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</si>
  <si>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</si>
  <si>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</si>
  <si>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</si>
  <si>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</si>
  <si>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</si>
  <si>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</si>
  <si>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</si>
  <si>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</si>
  <si>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</si>
  <si>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</si>
  <si>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</si>
  <si>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</si>
  <si>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</si>
  <si>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</si>
  <si>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</si>
  <si>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</si>
  <si>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</si>
  <si>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</si>
  <si>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</si>
  <si>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</si>
  <si>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</si>
  <si>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</si>
  <si>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</si>
  <si>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</si>
  <si>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</si>
  <si>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</si>
  <si>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</si>
  <si>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</si>
  <si>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</si>
  <si>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</si>
  <si>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</si>
  <si>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</si>
  <si>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</si>
  <si>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</si>
  <si>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</si>
  <si>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</si>
  <si>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</si>
  <si>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</si>
  <si>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</si>
  <si>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</si>
  <si>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</si>
  <si>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</si>
  <si>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</si>
  <si>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</si>
  <si>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</si>
  <si>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</si>
  <si>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</si>
  <si>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</si>
  <si>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</si>
  <si>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</si>
  <si>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</si>
  <si>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</si>
  <si>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</si>
  <si>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</si>
  <si>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</si>
  <si>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</si>
  <si>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</si>
  <si>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</si>
  <si>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</si>
  <si>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</si>
  <si>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</si>
  <si>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</si>
  <si>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</si>
  <si>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</si>
  <si>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</si>
  <si>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</si>
  <si>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</si>
  <si>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</si>
  <si>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</si>
  <si>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</si>
  <si>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</si>
  <si>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</si>
  <si>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</si>
  <si>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</si>
  <si>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</si>
  <si>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</si>
  <si>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</si>
  <si>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</si>
  <si>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</si>
  <si>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</si>
  <si>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</si>
  <si>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</si>
  <si>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</si>
  <si>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</si>
  <si>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</si>
  <si>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</si>
  <si>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</si>
  <si>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</si>
  <si>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</si>
  <si>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</si>
  <si>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</si>
  <si>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</si>
  <si>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</si>
  <si>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</si>
  <si>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</si>
  <si>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</si>
  <si>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</si>
  <si>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</si>
  <si>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</si>
  <si>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</si>
  <si>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</si>
  <si>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</si>
  <si>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</si>
  <si>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</si>
  <si>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</si>
  <si>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</si>
  <si>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</si>
  <si>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</si>
  <si>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</si>
  <si>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</si>
  <si>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</si>
  <si>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</si>
  <si>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</si>
  <si>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</si>
  <si>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</si>
  <si>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</si>
  <si>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</si>
  <si>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</si>
  <si>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</si>
  <si>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</si>
  <si>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</si>
  <si>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</si>
  <si>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</si>
  <si>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</si>
  <si>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</si>
  <si>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</si>
  <si>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</si>
  <si>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</si>
  <si>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</si>
  <si>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</si>
  <si>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</si>
  <si>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</si>
  <si>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</si>
  <si>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</si>
  <si>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</si>
  <si>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</si>
  <si>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</si>
  <si>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</si>
  <si>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</si>
  <si>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</si>
  <si>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</si>
  <si>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</si>
  <si>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</si>
  <si>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</si>
  <si>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</si>
  <si>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</si>
  <si>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</si>
  <si>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</si>
  <si>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</si>
  <si>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</si>
  <si>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</si>
  <si>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</si>
  <si>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</si>
  <si>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</si>
  <si>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</si>
  <si>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</si>
  <si>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</si>
  <si>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</si>
  <si>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</si>
  <si>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</si>
  <si>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</si>
  <si>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</si>
  <si>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</si>
  <si>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</si>
  <si>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</si>
  <si>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</si>
  <si>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</si>
  <si>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</si>
  <si>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</si>
  <si>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</si>
  <si>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</si>
  <si>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</si>
  <si>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</si>
  <si>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</si>
  <si>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</si>
  <si>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</si>
  <si>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</si>
  <si>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</si>
  <si>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</si>
  <si>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</si>
  <si>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</si>
  <si>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</si>
  <si>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</si>
  <si>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</si>
  <si>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</si>
  <si>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</si>
  <si>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</si>
  <si>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</si>
  <si>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</si>
  <si>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</si>
  <si>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</si>
  <si>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</si>
  <si>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</si>
  <si>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</si>
  <si>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</si>
  <si>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</si>
  <si>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</si>
  <si>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</si>
  <si>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</si>
  <si>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</si>
  <si>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</si>
  <si>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</si>
  <si>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</si>
  <si>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</si>
  <si>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</si>
  <si>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</si>
  <si>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</si>
  <si>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</si>
  <si>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</si>
  <si>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</si>
  <si>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</si>
  <si>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</si>
  <si>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</si>
  <si>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</si>
  <si>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</si>
  <si>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</si>
  <si>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</si>
  <si>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</si>
  <si>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</si>
  <si>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</si>
  <si>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</si>
  <si>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</si>
  <si>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</si>
  <si>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</si>
  <si>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</si>
  <si>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</si>
  <si>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</si>
  <si>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</si>
  <si>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</si>
  <si>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</si>
  <si>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</si>
  <si>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</si>
  <si>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</si>
  <si>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</si>
  <si>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</si>
  <si>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</si>
  <si>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</si>
  <si>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</si>
  <si>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</si>
  <si>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</si>
  <si>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</si>
  <si>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</si>
  <si>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</si>
  <si>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</si>
  <si>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</si>
  <si>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</si>
  <si>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</si>
  <si>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</si>
  <si>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</si>
  <si>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</si>
  <si>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</si>
  <si>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</si>
  <si>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</si>
  <si>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</si>
  <si>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</si>
  <si>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</si>
  <si>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</si>
  <si>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</si>
  <si>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</si>
  <si>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</si>
  <si>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</si>
  <si>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</si>
  <si>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</si>
  <si>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</si>
  <si>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</si>
  <si>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</si>
  <si>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</si>
  <si>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</si>
  <si>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</si>
  <si>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</si>
  <si>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</si>
  <si>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</si>
  <si>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</si>
  <si>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</si>
  <si>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</si>
  <si>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</si>
  <si>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</si>
  <si>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</si>
  <si>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</si>
  <si>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</si>
  <si>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</si>
  <si>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</si>
  <si>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</si>
  <si>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</si>
  <si>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</si>
  <si>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</si>
  <si>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</si>
  <si>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</si>
  <si>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</si>
  <si>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</si>
  <si>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</si>
  <si>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</si>
  <si>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</si>
  <si>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</si>
  <si>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</si>
  <si>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</si>
  <si>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</si>
  <si>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</si>
  <si>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</si>
  <si>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</si>
  <si>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</si>
  <si>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</si>
  <si>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</si>
  <si>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</si>
  <si>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</si>
  <si>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</si>
  <si>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</si>
  <si>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</si>
  <si>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</si>
  <si>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</si>
  <si>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</si>
  <si>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</si>
  <si>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</si>
  <si>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</si>
  <si>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</si>
  <si>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</si>
  <si>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</si>
  <si>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</si>
  <si>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</si>
  <si>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</si>
  <si>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</si>
  <si>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</si>
  <si>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</si>
  <si>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</si>
  <si>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</si>
  <si>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</si>
  <si>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</si>
  <si>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</si>
  <si>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</si>
  <si>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</si>
  <si>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</si>
  <si>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</si>
  <si>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</si>
  <si>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</si>
  <si>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</si>
  <si>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</si>
  <si>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</si>
  <si>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</si>
  <si>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</si>
  <si>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</si>
  <si>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</si>
  <si>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</si>
  <si>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</si>
  <si>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</si>
  <si>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</si>
  <si>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</si>
  <si>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</si>
  <si>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</si>
  <si>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</si>
  <si>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</si>
  <si>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</si>
  <si>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</si>
  <si>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</si>
  <si>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</si>
  <si>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</si>
  <si>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</si>
  <si>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</si>
  <si>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</si>
  <si>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</si>
  <si>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</si>
  <si>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</si>
  <si>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</si>
  <si>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</si>
  <si>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</si>
  <si>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</si>
  <si>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</si>
  <si>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</si>
  <si>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</si>
  <si>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</si>
  <si>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</si>
  <si>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</si>
  <si>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</si>
  <si>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</si>
  <si>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</si>
  <si>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</si>
  <si>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</si>
  <si>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</si>
  <si>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</si>
  <si>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</si>
  <si>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</si>
  <si>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</si>
  <si>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</si>
  <si>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</si>
  <si>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</si>
  <si>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</si>
  <si>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</si>
  <si>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</si>
  <si>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</si>
  <si>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</si>
  <si>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</si>
  <si>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</si>
  <si>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</si>
  <si>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</si>
  <si>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</si>
  <si>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</si>
  <si>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</si>
  <si>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</si>
  <si>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</si>
  <si>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</si>
  <si>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</si>
  <si>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</si>
  <si>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</si>
  <si>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</si>
  <si>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</si>
  <si>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</si>
  <si>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</si>
  <si>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</si>
  <si>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</si>
  <si>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</si>
  <si>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</si>
  <si>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</si>
  <si>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</si>
  <si>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</si>
  <si>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</si>
  <si>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</si>
  <si>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</si>
  <si>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</si>
  <si>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</si>
  <si>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</si>
  <si>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</si>
  <si>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</si>
  <si>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</si>
  <si>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</si>
  <si>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</si>
  <si>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</si>
  <si>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</si>
  <si>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</si>
  <si>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</si>
  <si>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</si>
  <si>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</si>
  <si>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</si>
  <si>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</si>
  <si>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</si>
  <si>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</si>
  <si>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</si>
  <si>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</si>
  <si>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</si>
  <si>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</si>
  <si>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</si>
  <si>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</si>
  <si>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</si>
  <si>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</si>
  <si>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</si>
  <si>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</si>
  <si>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</si>
  <si>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</si>
  <si>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</si>
  <si>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</si>
  <si>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</si>
  <si>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</si>
  <si>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</si>
  <si>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</si>
  <si>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</si>
  <si>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</si>
  <si>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</si>
  <si>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</si>
  <si>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</si>
  <si>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</si>
  <si>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</si>
  <si>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</si>
  <si>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</si>
  <si>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</si>
  <si>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</si>
  <si>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</si>
  <si>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</si>
  <si>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</si>
  <si>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</si>
  <si>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</si>
  <si>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</si>
  <si>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</si>
  <si>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</si>
  <si>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</si>
  <si>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</si>
  <si>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</si>
  <si>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</si>
  <si>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</si>
  <si>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</si>
  <si>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</si>
  <si>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</si>
  <si>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</si>
  <si>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</si>
  <si>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</si>
  <si>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</si>
  <si>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</si>
  <si>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</si>
  <si>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</si>
  <si>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</si>
  <si>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</si>
  <si>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</si>
  <si>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</si>
  <si>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</si>
  <si>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</si>
  <si>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</si>
  <si>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</si>
  <si>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</si>
  <si>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</si>
  <si>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</si>
  <si>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</si>
  <si>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</si>
  <si>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</si>
  <si>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</si>
  <si>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</si>
  <si>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</si>
  <si>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</si>
  <si>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</si>
  <si>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</si>
  <si>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</si>
  <si>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</si>
  <si>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</si>
  <si>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</si>
  <si>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</si>
  <si>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</si>
  <si>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</si>
  <si>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</si>
  <si>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</si>
  <si>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</si>
  <si>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</si>
  <si>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</si>
  <si>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</si>
  <si>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</si>
  <si>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</si>
  <si>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</si>
  <si>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</si>
  <si>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</si>
  <si>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</si>
  <si>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</si>
  <si>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</si>
  <si>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</si>
  <si>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</si>
  <si>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</si>
  <si>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</si>
  <si>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</si>
  <si>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</si>
  <si>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</si>
  <si>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</si>
  <si>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</si>
  <si>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</si>
  <si>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</si>
  <si>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</si>
  <si>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</si>
  <si>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</si>
  <si>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</si>
  <si>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</si>
  <si>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</si>
  <si>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</si>
  <si>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</si>
  <si>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</si>
  <si>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</si>
  <si>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</si>
  <si>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</si>
  <si>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</si>
  <si>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</si>
  <si>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</si>
  <si>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</si>
  <si>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</si>
  <si>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</si>
  <si>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</si>
  <si>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</si>
  <si>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</si>
  <si>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</si>
  <si>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</si>
  <si>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</si>
  <si>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</si>
  <si>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</si>
  <si>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</si>
  <si>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</si>
  <si>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</si>
  <si>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</si>
  <si>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</si>
  <si>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</si>
  <si>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</si>
  <si>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</si>
  <si>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</si>
  <si>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</si>
  <si>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</si>
  <si>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</si>
  <si>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</si>
  <si>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</si>
  <si>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</si>
  <si>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</si>
  <si>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</si>
  <si>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</si>
  <si>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</si>
  <si>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</si>
  <si>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</si>
  <si>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</si>
  <si>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</si>
  <si>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</si>
  <si>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</si>
  <si>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</si>
  <si>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</si>
  <si>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</si>
  <si>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</si>
  <si>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</si>
  <si>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</si>
  <si>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</si>
  <si>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</si>
  <si>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</si>
  <si>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</si>
  <si>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</si>
  <si>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</si>
  <si>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</si>
  <si>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</si>
  <si>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</si>
  <si>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</si>
  <si>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</si>
  <si>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</si>
  <si>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</si>
  <si>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</si>
  <si>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</si>
  <si>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</si>
  <si>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</si>
  <si>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</si>
  <si>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</si>
  <si>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</si>
  <si>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</si>
  <si>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</si>
  <si>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</si>
  <si>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</si>
  <si>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</si>
  <si>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</si>
  <si>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</si>
  <si>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</si>
  <si>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</si>
  <si>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</si>
  <si>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</si>
  <si>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</si>
  <si>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</si>
  <si>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</si>
  <si>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</si>
  <si>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</si>
  <si>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</si>
  <si>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</si>
  <si>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</si>
  <si>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</si>
  <si>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</si>
  <si>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</si>
  <si>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</si>
  <si>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</si>
  <si>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</si>
  <si>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</si>
  <si>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</si>
  <si>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</si>
  <si>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</si>
  <si>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</si>
  <si>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</si>
  <si>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</si>
  <si>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</si>
  <si>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</si>
  <si>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</si>
  <si>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</si>
  <si>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</si>
  <si>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</si>
  <si>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</si>
  <si>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</si>
  <si>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</si>
  <si>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</si>
  <si>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</si>
  <si>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</si>
  <si>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</si>
  <si>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</si>
  <si>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</si>
  <si>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</si>
  <si>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</si>
  <si>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</si>
  <si>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</si>
  <si>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</si>
  <si>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</si>
  <si>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</si>
  <si>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</si>
  <si>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</si>
  <si>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</si>
  <si>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</si>
  <si>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</si>
  <si>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</si>
  <si>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</si>
  <si>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</si>
  <si>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</si>
  <si>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</si>
  <si>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</si>
  <si>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</si>
  <si>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</si>
  <si>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</si>
  <si>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</si>
  <si>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</si>
  <si>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</si>
  <si>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</si>
  <si>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</si>
  <si>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</si>
  <si>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</si>
  <si>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</si>
  <si>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</si>
  <si>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</si>
  <si>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</si>
  <si>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</si>
  <si>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</si>
  <si>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</si>
  <si>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</si>
  <si>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</si>
  <si>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</si>
  <si>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</si>
  <si>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</si>
  <si>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</si>
  <si>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</si>
  <si>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</si>
  <si>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</si>
  <si>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</si>
  <si>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</si>
  <si>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</si>
  <si>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</si>
  <si>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</si>
  <si>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</si>
  <si>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</si>
  <si>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</si>
  <si>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</si>
  <si>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</si>
  <si>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</si>
  <si>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</si>
  <si>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</si>
  <si>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</si>
  <si>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</si>
  <si>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</si>
  <si>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</si>
  <si>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</si>
  <si>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</si>
  <si>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</si>
  <si>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</si>
  <si>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</si>
  <si>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</si>
  <si>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</si>
  <si>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</si>
  <si>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</si>
  <si>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</si>
  <si>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</si>
  <si>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</si>
  <si>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</si>
  <si>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</si>
  <si>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</si>
  <si>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</si>
  <si>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</si>
  <si>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</si>
  <si>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</si>
  <si>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</si>
  <si>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</si>
  <si>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</si>
  <si>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</si>
  <si>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</si>
  <si>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</si>
  <si>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</si>
  <si>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</si>
  <si>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</si>
  <si>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</si>
  <si>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</si>
  <si>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</si>
  <si>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</si>
  <si>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</si>
  <si>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</si>
  <si>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</si>
  <si>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</si>
  <si>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</si>
  <si>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</si>
  <si>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</si>
  <si>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</si>
  <si>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</si>
  <si>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</si>
  <si>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</si>
  <si>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</si>
  <si>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</si>
  <si>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</si>
  <si>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</si>
  <si>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</si>
  <si>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</si>
  <si>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</si>
  <si>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</si>
  <si>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</si>
  <si>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</si>
  <si>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</si>
  <si>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</si>
  <si>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</si>
  <si>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</si>
  <si>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</si>
  <si>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</si>
  <si>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</si>
  <si>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</si>
  <si>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</si>
  <si>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</si>
  <si>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</si>
  <si>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</si>
  <si>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</si>
  <si>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</si>
  <si>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</si>
  <si>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</si>
  <si>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</si>
  <si>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</si>
  <si>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</si>
  <si>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</si>
  <si>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</si>
  <si>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</si>
  <si>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</si>
  <si>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</si>
  <si>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</si>
  <si>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</si>
  <si>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</si>
  <si>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</si>
  <si>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</si>
  <si>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</si>
  <si>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</si>
  <si>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</si>
  <si>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</si>
  <si>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</si>
  <si>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</si>
  <si>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</si>
  <si>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</si>
  <si>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</si>
  <si>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</si>
  <si>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</si>
  <si>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</si>
  <si>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</si>
  <si>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</si>
  <si>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</si>
  <si>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</si>
  <si>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</si>
  <si>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</si>
  <si>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</si>
  <si>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</si>
  <si>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</si>
  <si>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</si>
  <si>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</si>
  <si>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</si>
  <si>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</si>
  <si>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</si>
  <si>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</si>
  <si>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</si>
  <si>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</si>
  <si>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</si>
  <si>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</si>
  <si>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</si>
  <si>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</si>
  <si>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</si>
  <si>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</si>
  <si>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</si>
  <si>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</si>
  <si>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</si>
  <si>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</si>
  <si>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</si>
  <si>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</si>
  <si>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</si>
  <si>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</si>
  <si>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</si>
  <si>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</si>
  <si>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</si>
  <si>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</si>
  <si>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</si>
  <si>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</si>
  <si>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</si>
  <si>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</si>
  <si>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</si>
  <si>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</si>
  <si>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</si>
  <si>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</si>
  <si>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</si>
  <si>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</si>
  <si>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</si>
  <si>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</si>
  <si>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</si>
  <si>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</si>
  <si>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</si>
  <si>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</si>
  <si>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</si>
  <si>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</si>
  <si>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</si>
  <si>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</si>
  <si>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</si>
  <si>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</si>
  <si>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</si>
  <si>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</si>
  <si>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</si>
  <si>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</si>
  <si>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</si>
  <si>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</si>
  <si>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</si>
  <si>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</si>
  <si>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</si>
  <si>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</si>
  <si>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</si>
  <si>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</si>
  <si>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</si>
  <si>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</si>
  <si>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</si>
  <si>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</si>
  <si>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</si>
  <si>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</si>
  <si>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</si>
  <si>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</si>
  <si>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</si>
  <si>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</si>
  <si>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</si>
  <si>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</si>
  <si>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</si>
  <si>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</si>
  <si>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</si>
  <si>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</si>
  <si>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</si>
  <si>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</si>
  <si>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</si>
  <si>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</si>
  <si>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</si>
  <si>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</si>
  <si>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</si>
  <si>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</si>
  <si>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</si>
  <si>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</si>
  <si>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</si>
  <si>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</si>
  <si>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</si>
  <si>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</si>
  <si>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</si>
  <si>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</si>
  <si>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</si>
  <si>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</si>
  <si>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</si>
  <si>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</si>
  <si>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</si>
  <si>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</si>
  <si>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</si>
  <si>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</si>
  <si>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</si>
  <si>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</si>
  <si>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</si>
  <si>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</si>
  <si>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</si>
  <si>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</si>
  <si>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</si>
  <si>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</si>
  <si>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</si>
  <si>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</si>
  <si>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</si>
  <si>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</si>
  <si>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</si>
  <si>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</si>
  <si>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</si>
  <si>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</si>
  <si>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</si>
  <si>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</si>
  <si>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</si>
  <si>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</si>
  <si>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</si>
  <si>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</si>
  <si>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</si>
  <si>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</si>
  <si>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</si>
  <si>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</si>
  <si>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</si>
  <si>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</si>
  <si>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</si>
  <si>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</si>
  <si>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</si>
  <si>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</si>
  <si>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</si>
  <si>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</si>
  <si>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</si>
  <si>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</si>
  <si>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</si>
  <si>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</si>
  <si>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</si>
  <si>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</si>
  <si>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</si>
  <si>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</si>
  <si>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</si>
  <si>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</si>
  <si>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</si>
  <si>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</si>
  <si>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</si>
  <si>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</si>
  <si>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</si>
  <si>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</si>
  <si>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</si>
  <si>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</si>
  <si>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</si>
  <si>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</si>
  <si>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</si>
  <si>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</si>
  <si>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</si>
  <si>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</si>
  <si>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</si>
  <si>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</si>
  <si>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</si>
  <si>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</si>
  <si>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</si>
  <si>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</si>
  <si>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</si>
  <si>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</si>
  <si>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</si>
  <si>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</si>
  <si>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</si>
  <si>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</si>
  <si>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</si>
  <si>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</si>
  <si>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</si>
  <si>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</si>
  <si>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</si>
  <si>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</si>
  <si>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</si>
  <si>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</si>
  <si>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</si>
  <si>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</si>
  <si>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</si>
  <si>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</si>
  <si>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</si>
  <si>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</si>
  <si>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</si>
  <si>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</si>
  <si>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</si>
  <si>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</si>
  <si>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</si>
  <si>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</si>
  <si>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</si>
  <si>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</si>
  <si>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</si>
  <si>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</si>
  <si>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</si>
  <si>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</si>
  <si>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</si>
  <si>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</si>
  <si>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</si>
  <si>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</si>
  <si>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</si>
  <si>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</si>
  <si>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</si>
  <si>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</si>
  <si>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</si>
  <si>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</si>
  <si>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</si>
  <si>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</si>
  <si>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</si>
  <si>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</si>
  <si>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</si>
  <si>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</si>
  <si>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</si>
  <si>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</si>
  <si>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</si>
  <si>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</si>
  <si>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</si>
  <si>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</si>
  <si>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</si>
  <si>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</si>
  <si>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</si>
  <si>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</si>
  <si>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</si>
  <si>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</si>
  <si>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</si>
  <si>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</si>
  <si>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</si>
  <si>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</si>
  <si>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</si>
  <si>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</si>
  <si>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</si>
  <si>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</si>
  <si>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</si>
  <si>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</si>
  <si>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</si>
  <si>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</si>
  <si>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</si>
  <si>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</si>
  <si>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</si>
  <si>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</si>
  <si>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</si>
  <si>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</si>
  <si>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</si>
  <si>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</si>
  <si>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</si>
  <si>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</si>
  <si>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</si>
  <si>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</si>
  <si>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</si>
  <si>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</si>
  <si>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</si>
  <si>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</si>
  <si>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</si>
  <si>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</si>
  <si>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</si>
  <si>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</si>
  <si>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</si>
  <si>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</si>
  <si>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</si>
  <si>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</si>
  <si>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</si>
  <si>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</si>
  <si>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</si>
  <si>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</si>
  <si>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</si>
  <si>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</si>
  <si>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</si>
  <si>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</si>
  <si>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</si>
  <si>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</si>
  <si>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</si>
  <si>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</si>
  <si>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</si>
  <si>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</si>
  <si>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</si>
  <si>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</si>
  <si>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</si>
  <si>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</si>
  <si>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</si>
  <si>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</si>
  <si>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</si>
  <si>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</si>
  <si>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</si>
  <si>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</si>
  <si>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</si>
  <si>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</si>
  <si>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</si>
  <si>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</si>
  <si>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</si>
  <si>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</si>
  <si>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</si>
  <si>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</si>
  <si>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</si>
  <si>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</si>
  <si>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</si>
  <si>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</si>
  <si>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</si>
  <si>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</si>
  <si>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</si>
  <si>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</si>
  <si>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</si>
  <si>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</si>
  <si>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</si>
  <si>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</si>
  <si>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</si>
  <si>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</si>
  <si>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</si>
  <si>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</si>
  <si>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</si>
  <si>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</si>
  <si>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</si>
  <si>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</si>
  <si>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</si>
  <si>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</si>
  <si>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</si>
  <si>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</si>
  <si>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</si>
  <si>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</si>
  <si>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</si>
  <si>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</si>
  <si>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</si>
  <si>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</si>
  <si>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</si>
  <si>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</si>
  <si>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</si>
  <si>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</si>
  <si>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</si>
  <si>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</si>
  <si>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</si>
  <si>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</si>
  <si>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</si>
  <si>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</si>
  <si>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</si>
  <si>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</si>
  <si>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</si>
  <si>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</si>
  <si>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</si>
  <si>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</si>
  <si>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</si>
  <si>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</si>
  <si>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</si>
  <si>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</si>
  <si>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</si>
  <si>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</si>
  <si>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</si>
  <si>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</si>
  <si>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</si>
  <si>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</si>
  <si>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</si>
  <si>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</si>
  <si>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</si>
  <si>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</si>
  <si>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</si>
  <si>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</si>
  <si>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</si>
  <si>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</si>
  <si>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</si>
  <si>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</si>
  <si>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</si>
  <si>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</si>
  <si>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</si>
  <si>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</si>
  <si>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</si>
  <si>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</si>
  <si>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</si>
  <si>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</si>
  <si>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</si>
  <si>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</si>
  <si>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</si>
  <si>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</si>
  <si>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</si>
  <si>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</si>
  <si>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</si>
  <si>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</si>
  <si>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</si>
  <si>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</si>
  <si>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</si>
  <si>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</si>
  <si>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</si>
  <si>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</si>
  <si>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</si>
  <si>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</si>
  <si>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</si>
  <si>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</si>
  <si>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</si>
  <si>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</si>
  <si>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</si>
  <si>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</si>
  <si>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</si>
  <si>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</si>
  <si>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</si>
  <si>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</si>
  <si>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</si>
  <si>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</si>
  <si>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</si>
  <si>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</si>
  <si>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</si>
  <si>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</si>
  <si>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</si>
  <si>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</si>
  <si>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</si>
  <si>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</si>
  <si>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</si>
  <si>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</si>
  <si>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</si>
  <si>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</si>
  <si>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</si>
  <si>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</si>
  <si>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</si>
  <si>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</si>
  <si>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</si>
  <si>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</si>
  <si>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</si>
  <si>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</si>
  <si>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</si>
  <si>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</si>
  <si>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</si>
  <si>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</si>
  <si>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</si>
  <si>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</si>
  <si>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</si>
  <si>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</si>
  <si>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</si>
  <si>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</si>
  <si>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</si>
  <si>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</si>
  <si>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</si>
  <si>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</si>
  <si>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</si>
  <si>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</si>
  <si>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</si>
  <si>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</si>
  <si>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</si>
  <si>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</si>
  <si>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</si>
  <si>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</si>
  <si>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</si>
  <si>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</si>
  <si>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</si>
  <si>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</si>
  <si>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</si>
  <si>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</si>
  <si>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</si>
  <si>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</si>
  <si>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</si>
  <si>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</si>
  <si>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</si>
  <si>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</si>
  <si>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</si>
  <si>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</si>
  <si>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</si>
  <si>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</si>
  <si>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</si>
  <si>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</si>
  <si>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</si>
  <si>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</si>
  <si>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</si>
  <si>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</si>
  <si>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</si>
  <si>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</si>
  <si>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</si>
  <si>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</si>
  <si>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</si>
  <si>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</si>
  <si>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</si>
  <si>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</si>
  <si>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</si>
  <si>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</si>
  <si>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</si>
  <si>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</si>
  <si>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</si>
  <si>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</si>
  <si>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</si>
  <si>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</si>
  <si>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</si>
  <si>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</si>
  <si>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</si>
  <si>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</si>
  <si>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</si>
  <si>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</si>
  <si>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</si>
  <si>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</si>
  <si>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</si>
  <si>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</si>
  <si>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</si>
  <si>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</si>
  <si>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</si>
  <si>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</si>
  <si>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</si>
  <si>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</si>
  <si>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</si>
  <si>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</si>
  <si>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</si>
  <si>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</si>
  <si>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</si>
  <si>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</si>
  <si>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</si>
  <si>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</si>
  <si>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</si>
  <si>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</si>
  <si>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</si>
  <si>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</si>
  <si>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</si>
  <si>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</si>
  <si>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</si>
  <si>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</si>
  <si>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</si>
  <si>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</si>
  <si>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</si>
  <si>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</si>
  <si>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</si>
  <si>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</si>
  <si>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</si>
  <si>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</si>
  <si>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</si>
  <si>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</si>
  <si>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</si>
  <si>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</si>
  <si>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</si>
  <si>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</si>
  <si>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</si>
  <si>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</si>
  <si>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</si>
  <si>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</si>
  <si>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</si>
  <si>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</si>
  <si>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</si>
  <si>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</si>
  <si>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</si>
  <si>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</si>
  <si>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</si>
  <si>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</si>
  <si>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</si>
  <si>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</si>
  <si>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</si>
  <si>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</si>
  <si>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</si>
  <si>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</si>
  <si>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</si>
  <si>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</si>
  <si>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</si>
  <si>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</si>
  <si>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</si>
  <si>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</si>
  <si>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</si>
  <si>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</si>
  <si>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</si>
  <si>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</si>
  <si>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</si>
  <si>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</si>
  <si>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</si>
  <si>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</si>
  <si>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</si>
  <si>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</si>
  <si>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</si>
  <si>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</si>
  <si>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</si>
  <si>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</si>
  <si>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</si>
  <si>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</si>
  <si>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</si>
  <si>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</si>
  <si>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</si>
  <si>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</si>
  <si>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</si>
  <si>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</si>
  <si>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</si>
  <si>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</si>
  <si>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</si>
  <si>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</si>
  <si>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</si>
  <si>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</si>
  <si>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</si>
  <si>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</si>
  <si>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</si>
  <si>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</si>
  <si>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</si>
  <si>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</si>
  <si>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</si>
  <si>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</si>
  <si>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</si>
  <si>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</si>
  <si>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</si>
  <si>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</si>
  <si>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</si>
  <si>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</si>
  <si>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</si>
  <si>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</si>
  <si>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</si>
  <si>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</si>
  <si>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</si>
  <si>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</si>
  <si>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</si>
  <si>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</si>
  <si>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</si>
  <si>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</si>
  <si>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</si>
  <si>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</si>
  <si>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</si>
  <si>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</si>
  <si>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</si>
  <si>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</si>
  <si>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</si>
  <si>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</si>
  <si>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</si>
  <si>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</si>
  <si>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</si>
  <si>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</si>
  <si>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</si>
  <si>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</si>
  <si>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</si>
  <si>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</si>
  <si>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</si>
  <si>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</si>
  <si>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</si>
  <si>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</si>
  <si>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</si>
  <si>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</si>
  <si>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</si>
  <si>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</si>
  <si>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</si>
  <si>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</si>
  <si>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</si>
  <si>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</si>
  <si>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</si>
  <si>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</si>
  <si>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</si>
  <si>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</si>
  <si>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</si>
  <si>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</si>
  <si>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</si>
  <si>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</si>
  <si>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</si>
  <si>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</si>
  <si>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</si>
  <si>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</si>
  <si>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</si>
  <si>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</si>
  <si>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</si>
  <si>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</si>
  <si>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</si>
  <si>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</si>
  <si>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</si>
  <si>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</si>
  <si>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</si>
  <si>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</si>
  <si>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</si>
  <si>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</si>
  <si>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</si>
  <si>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</si>
  <si>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</si>
  <si>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</si>
  <si>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</si>
  <si>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</si>
  <si>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</si>
  <si>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</si>
  <si>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</si>
  <si>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</si>
  <si>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</si>
  <si>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</si>
  <si>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</si>
  <si>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</si>
  <si>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</si>
  <si>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</si>
  <si>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</si>
  <si>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</si>
  <si>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</si>
  <si>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</si>
  <si>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</si>
  <si>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</si>
  <si>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</si>
  <si>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</si>
  <si>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</si>
  <si>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</si>
  <si>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</si>
  <si>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</si>
  <si>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</si>
  <si>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</si>
  <si>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</si>
  <si>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</si>
  <si>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</si>
  <si>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</si>
  <si>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</si>
  <si>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</si>
  <si>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</si>
  <si>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</si>
  <si>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</si>
  <si>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</si>
  <si>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</si>
  <si>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</si>
  <si>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</si>
  <si>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</si>
  <si>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</si>
  <si>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</si>
  <si>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</si>
  <si>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</si>
  <si>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</si>
  <si>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</si>
  <si>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</si>
  <si>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</si>
  <si>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</si>
  <si>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</si>
  <si>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</si>
  <si>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</si>
  <si>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</si>
  <si>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</si>
  <si>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</si>
  <si>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</si>
  <si>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</si>
  <si>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</si>
  <si>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</si>
  <si>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</si>
  <si>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</si>
  <si>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</si>
  <si>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</si>
  <si>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</si>
  <si>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</si>
  <si>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</si>
  <si>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</si>
  <si>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</si>
  <si>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</si>
  <si>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</si>
  <si>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</si>
  <si>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</si>
  <si>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</si>
  <si>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</si>
  <si>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</si>
  <si>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</si>
  <si>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</si>
  <si>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</si>
  <si>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</si>
  <si>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</si>
  <si>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</si>
  <si>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</si>
  <si>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</si>
  <si>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</si>
  <si>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</si>
  <si>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</si>
  <si>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</si>
  <si>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</si>
  <si>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</si>
  <si>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</si>
  <si>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</si>
  <si>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</si>
  <si>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</si>
  <si>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</si>
  <si>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</si>
  <si>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</si>
  <si>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</si>
  <si>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</si>
  <si>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</si>
  <si>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</si>
  <si>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</si>
  <si>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</si>
  <si>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</si>
  <si>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</si>
  <si>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</si>
  <si>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</si>
  <si>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</si>
  <si>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</si>
  <si>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</si>
  <si>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</si>
  <si>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</si>
  <si>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</si>
  <si>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</si>
  <si>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</si>
  <si>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</si>
  <si>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</si>
  <si>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</si>
  <si>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</si>
  <si>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</si>
  <si>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</si>
  <si>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</si>
  <si>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</si>
  <si>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</si>
  <si>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</si>
  <si>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</si>
  <si>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</si>
  <si>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</si>
  <si>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</si>
  <si>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</si>
  <si>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</si>
  <si>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</si>
  <si>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</si>
  <si>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</si>
  <si>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</si>
  <si>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</si>
  <si>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</si>
  <si>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</si>
  <si>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</si>
  <si>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</si>
  <si>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</si>
  <si>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</si>
  <si>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</si>
  <si>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</si>
  <si>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</si>
  <si>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</si>
  <si>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</si>
  <si>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</si>
  <si>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</si>
  <si>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</si>
  <si>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</si>
  <si>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</si>
  <si>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</si>
  <si>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</si>
  <si>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</si>
  <si>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</si>
  <si>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</si>
  <si>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</si>
  <si>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</si>
  <si>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</si>
  <si>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</si>
  <si>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</si>
  <si>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</si>
  <si>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</si>
  <si>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</si>
  <si>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</si>
  <si>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</si>
  <si>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</si>
  <si>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</si>
  <si>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</si>
  <si>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</si>
  <si>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</si>
  <si>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</si>
  <si>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</si>
  <si>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</si>
  <si>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</si>
  <si>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</si>
  <si>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</si>
  <si>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</si>
  <si>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</si>
  <si>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</si>
  <si>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</si>
  <si>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</si>
  <si>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</si>
  <si>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</si>
  <si>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</si>
  <si>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</si>
  <si>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</si>
  <si>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</si>
  <si>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</si>
  <si>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</si>
  <si>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</si>
  <si>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</si>
  <si>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</si>
  <si>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</si>
  <si>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</si>
  <si>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</si>
  <si>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</si>
  <si>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</si>
  <si>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</si>
  <si>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</si>
  <si>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</si>
  <si>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</si>
  <si>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</si>
  <si>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</si>
  <si>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</si>
  <si>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</si>
  <si>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</si>
  <si>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</si>
  <si>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</si>
  <si>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</si>
  <si>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</si>
  <si>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</si>
  <si>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</si>
  <si>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</si>
  <si>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</si>
  <si>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</si>
  <si>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</si>
  <si>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</si>
  <si>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</si>
  <si>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</si>
  <si>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</si>
  <si>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</si>
  <si>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</si>
  <si>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</si>
  <si>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</si>
  <si>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</si>
  <si>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</si>
  <si>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</si>
  <si>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</si>
  <si>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</si>
  <si>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</si>
  <si>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</si>
  <si>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</si>
  <si>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</si>
  <si>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</si>
  <si>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</si>
  <si>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</si>
  <si>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</si>
  <si>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</si>
  <si>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</si>
  <si>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</si>
  <si>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</si>
  <si>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</si>
  <si>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</si>
  <si>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</si>
  <si>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</si>
  <si>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</si>
  <si>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</si>
  <si>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</si>
  <si>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</si>
  <si>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</si>
  <si>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</si>
  <si>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</si>
  <si>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</si>
  <si>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</si>
  <si>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</si>
  <si>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</si>
  <si>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</si>
  <si>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</si>
  <si>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</si>
  <si>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</si>
  <si>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</si>
  <si>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</si>
  <si>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</si>
  <si>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</si>
  <si>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</si>
  <si>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</si>
  <si>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</si>
  <si>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</si>
  <si>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</si>
  <si>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</si>
  <si>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</si>
  <si>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</si>
  <si>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</si>
  <si>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</si>
  <si>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</si>
  <si>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</si>
  <si>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</si>
  <si>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</si>
  <si>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</si>
  <si>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</si>
  <si>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</si>
  <si>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</si>
  <si>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</si>
  <si>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</si>
  <si>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</si>
  <si>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</si>
  <si>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</si>
  <si>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</si>
  <si>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</si>
  <si>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</si>
  <si>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</si>
  <si>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</si>
  <si>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</si>
  <si>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</si>
  <si>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</si>
  <si>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</si>
  <si>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</si>
  <si>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</si>
  <si>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</si>
  <si>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</si>
  <si>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</si>
  <si>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</si>
  <si>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</si>
  <si>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</si>
  <si>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</si>
  <si>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</si>
  <si>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</si>
  <si>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</si>
  <si>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</si>
  <si>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</si>
  <si>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</si>
  <si>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</si>
  <si>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</si>
  <si>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</si>
  <si>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</si>
  <si>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</si>
  <si>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</si>
  <si>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</si>
  <si>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</si>
  <si>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</si>
  <si>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</si>
  <si>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</si>
  <si>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</si>
  <si>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</si>
  <si>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</si>
  <si>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</si>
  <si>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</si>
  <si>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</si>
  <si>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</si>
  <si>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</si>
  <si>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</si>
  <si>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</si>
  <si>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</si>
  <si>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</si>
  <si>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</si>
  <si>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</si>
  <si>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</si>
  <si>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</si>
  <si>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</si>
  <si>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</si>
  <si>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</si>
  <si>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</si>
  <si>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</si>
  <si>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</si>
  <si>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</si>
  <si>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</si>
  <si>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</si>
  <si>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</si>
  <si>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</si>
  <si>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</si>
  <si>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</si>
  <si>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</si>
  <si>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</si>
  <si>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</si>
  <si>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</si>
  <si>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</si>
  <si>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</si>
  <si>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</si>
  <si>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</si>
  <si>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</si>
  <si>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</si>
  <si>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</si>
  <si>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</si>
  <si>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</si>
  <si>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</si>
  <si>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</si>
  <si>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</si>
  <si>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</si>
  <si>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</si>
  <si>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</si>
  <si>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</si>
  <si>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</si>
  <si>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</si>
  <si>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</si>
  <si>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</si>
  <si>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</si>
  <si>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</si>
  <si>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</si>
  <si>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</si>
  <si>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</si>
  <si>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</si>
  <si>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</si>
  <si>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</si>
  <si>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</si>
  <si>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</si>
  <si>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</si>
  <si>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</si>
  <si>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</si>
  <si>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</si>
  <si>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</si>
  <si>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</si>
  <si>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</si>
  <si>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</si>
  <si>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</si>
  <si>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</si>
  <si>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</si>
  <si>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</si>
  <si>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</si>
  <si>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</si>
  <si>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</si>
  <si>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</si>
  <si>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</si>
  <si>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</si>
  <si>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</si>
  <si>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</si>
  <si>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</si>
  <si>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</si>
  <si>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</si>
  <si>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</si>
  <si>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</si>
  <si>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</si>
  <si>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</si>
  <si>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</si>
  <si>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</si>
  <si>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</si>
  <si>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</si>
  <si>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</si>
  <si>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</si>
  <si>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</si>
  <si>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</si>
  <si>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</si>
  <si>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</si>
  <si>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</si>
  <si>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</si>
  <si>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</si>
  <si>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</si>
  <si>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</si>
  <si>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</si>
  <si>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</si>
  <si>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</si>
  <si>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</si>
  <si>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</si>
  <si>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</si>
  <si>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</si>
  <si>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</si>
  <si>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</si>
  <si>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</si>
  <si>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</si>
  <si>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</si>
  <si>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</si>
  <si>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</si>
  <si>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</si>
  <si>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</si>
  <si>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</si>
  <si>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</si>
  <si>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</si>
  <si>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</si>
  <si>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</si>
  <si>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</si>
  <si>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</si>
  <si>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</si>
  <si>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</si>
  <si>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</si>
  <si>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</si>
  <si>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</si>
  <si>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</si>
  <si>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</si>
  <si>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</si>
  <si>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</si>
  <si>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</si>
  <si>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</si>
  <si>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</si>
  <si>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</si>
  <si>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</si>
  <si>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</si>
  <si>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</si>
  <si>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</si>
  <si>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</si>
  <si>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</si>
  <si>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</si>
  <si>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</si>
  <si>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</si>
  <si>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</si>
  <si>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</si>
  <si>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</si>
  <si>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</si>
  <si>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</si>
  <si>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</si>
  <si>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</si>
  <si>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</si>
  <si>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</si>
  <si>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</si>
  <si>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</si>
  <si>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</si>
  <si>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</si>
  <si>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</si>
  <si>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</si>
  <si>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</si>
  <si>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</si>
  <si>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</si>
  <si>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</si>
  <si>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</si>
  <si>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</si>
  <si>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</si>
  <si>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</si>
  <si>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</si>
  <si>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</si>
  <si>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</si>
  <si>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</si>
  <si>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</si>
  <si>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</si>
  <si>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</si>
  <si>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</si>
  <si>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</si>
  <si>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</si>
  <si>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</si>
  <si>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</si>
  <si>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</si>
  <si>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</si>
  <si>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</si>
  <si>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</si>
  <si>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</si>
  <si>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</si>
  <si>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</si>
  <si>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</si>
  <si>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</si>
  <si>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</si>
  <si>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</si>
  <si>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</si>
  <si>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</si>
  <si>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</si>
  <si>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</si>
  <si>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</si>
  <si>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</si>
  <si>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</si>
  <si>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</si>
  <si>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</si>
  <si>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</si>
  <si>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</si>
  <si>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</si>
  <si>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</si>
  <si>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</si>
  <si>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</si>
  <si>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</si>
  <si>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</si>
  <si>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</si>
  <si>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</si>
  <si>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</si>
  <si>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</si>
  <si>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</si>
  <si>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</si>
  <si>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</si>
  <si>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</si>
  <si>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</si>
  <si>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</si>
  <si>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</si>
  <si>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</si>
  <si>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</si>
  <si>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</si>
  <si>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</si>
  <si>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</si>
  <si>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</si>
  <si>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</si>
  <si>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</si>
  <si>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</si>
  <si>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</si>
  <si>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</si>
  <si>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</si>
  <si>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</si>
  <si>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</si>
  <si>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</si>
  <si>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</si>
  <si>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</si>
  <si>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</si>
  <si>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</si>
  <si>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</si>
  <si>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</si>
  <si>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</si>
  <si>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</si>
  <si>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</si>
  <si>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</si>
  <si>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</si>
  <si>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</si>
  <si>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</si>
  <si>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</si>
  <si>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</si>
  <si>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</si>
  <si>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</si>
  <si>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</si>
  <si>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</si>
  <si>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</si>
  <si>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</si>
  <si>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</si>
  <si>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</si>
  <si>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</si>
  <si>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</si>
  <si>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</si>
  <si>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</si>
  <si>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</si>
  <si>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</si>
  <si>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</si>
  <si>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</si>
  <si>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</si>
  <si>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</si>
  <si>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</si>
  <si>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</si>
  <si>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</si>
  <si>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</si>
  <si>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</si>
  <si>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</si>
  <si>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</si>
  <si>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</si>
  <si>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</si>
  <si>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</si>
  <si>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</si>
  <si>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</si>
  <si>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</si>
  <si>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</si>
  <si>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</si>
  <si>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</si>
  <si>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</si>
  <si>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</si>
  <si>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</si>
  <si>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</si>
  <si>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</si>
  <si>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</si>
  <si>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</si>
  <si>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</si>
  <si>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</si>
  <si>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</si>
  <si>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</si>
  <si>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</si>
  <si>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</si>
  <si>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</si>
  <si>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</si>
  <si>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</si>
  <si>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</si>
  <si>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</si>
  <si>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</si>
  <si>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</si>
  <si>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</si>
  <si>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</si>
  <si>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</si>
  <si>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</si>
  <si>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</si>
  <si>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</si>
  <si>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</si>
  <si>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</si>
  <si>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</si>
  <si>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</si>
  <si>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</si>
  <si>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</si>
  <si>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</si>
  <si>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</si>
  <si>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</si>
  <si>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</si>
  <si>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</si>
  <si>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</si>
  <si>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</si>
  <si>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</si>
  <si>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</si>
  <si>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</si>
  <si>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</si>
  <si>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</si>
  <si>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</si>
  <si>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</si>
  <si>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</si>
  <si>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</si>
  <si>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</si>
  <si>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</si>
  <si>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</si>
  <si>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</si>
  <si>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</si>
  <si>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</si>
  <si>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</si>
  <si>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</si>
  <si>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</si>
  <si>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</si>
  <si>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</si>
  <si>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</si>
  <si>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</si>
  <si>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</si>
  <si>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</si>
  <si>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</si>
  <si>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</si>
  <si>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</si>
  <si>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</si>
  <si>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</si>
  <si>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</si>
  <si>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</si>
  <si>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</si>
  <si>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</si>
  <si>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</si>
  <si>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</si>
  <si>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</si>
  <si>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</si>
  <si>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</si>
  <si>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</si>
  <si>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</si>
  <si>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</si>
  <si>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</si>
  <si>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</si>
  <si>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</si>
  <si>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</si>
  <si>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</si>
  <si>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</si>
  <si>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</si>
  <si>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</si>
  <si>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</si>
  <si>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</si>
  <si>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</si>
  <si>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</si>
  <si>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</si>
  <si>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</si>
  <si>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</si>
  <si>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</si>
  <si>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</si>
  <si>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</si>
  <si>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</si>
  <si>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</si>
  <si>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</si>
  <si>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</si>
  <si>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</si>
  <si>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</si>
  <si>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</si>
  <si>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</si>
  <si>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</si>
  <si>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</si>
  <si>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</si>
  <si>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</si>
  <si>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</si>
  <si>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</si>
  <si>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</si>
  <si>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</si>
  <si>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</si>
  <si>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</si>
  <si>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</si>
  <si>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</si>
  <si>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</si>
  <si>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</si>
  <si>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</si>
  <si>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</si>
  <si>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</si>
  <si>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</si>
  <si>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</si>
  <si>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</si>
  <si>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</si>
  <si>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</si>
  <si>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</si>
  <si>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</si>
  <si>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</si>
  <si>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</si>
  <si>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</si>
  <si>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</si>
  <si>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</si>
  <si>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</si>
  <si>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</si>
  <si>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</si>
  <si>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</si>
  <si>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</si>
  <si>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</si>
  <si>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</si>
  <si>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</si>
  <si>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</si>
  <si>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</si>
  <si>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</si>
  <si>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</si>
  <si>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</si>
  <si>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</si>
  <si>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</si>
  <si>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</si>
  <si>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</si>
  <si>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</si>
  <si>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</si>
  <si>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</si>
  <si>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</si>
  <si>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</si>
  <si>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</si>
  <si>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</si>
  <si>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</si>
  <si>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</si>
  <si>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</si>
  <si>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</si>
  <si>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</si>
  <si>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</si>
  <si>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</si>
  <si>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</si>
  <si>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</si>
  <si>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</si>
  <si>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</si>
  <si>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</si>
  <si>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</si>
  <si>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</si>
  <si>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</si>
  <si>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</si>
  <si>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</si>
  <si>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</si>
  <si>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</si>
  <si>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</si>
  <si>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</si>
  <si>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</si>
  <si>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</si>
  <si>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</si>
  <si>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</si>
  <si>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</si>
  <si>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</si>
  <si>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</si>
  <si>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</si>
  <si>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</si>
  <si>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</si>
  <si>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</si>
  <si>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</si>
  <si>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</si>
  <si>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</si>
  <si>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</si>
  <si>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</si>
  <si>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</si>
  <si>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</si>
  <si>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</si>
  <si>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</si>
  <si>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</si>
  <si>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</si>
  <si>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</si>
  <si>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</si>
  <si>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</si>
  <si>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</si>
  <si>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</si>
  <si>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</si>
  <si>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</si>
  <si>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</si>
  <si>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</si>
  <si>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</si>
  <si>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</si>
  <si>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</si>
  <si>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</si>
  <si>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</si>
  <si>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</si>
  <si>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</si>
  <si>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</si>
  <si>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</si>
  <si>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</si>
  <si>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</si>
  <si>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</si>
  <si>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</si>
  <si>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</si>
  <si>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</si>
  <si>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</si>
  <si>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</si>
  <si>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</si>
  <si>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</si>
  <si>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</si>
  <si>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</si>
  <si>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</si>
  <si>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</si>
  <si>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</si>
  <si>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</si>
  <si>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</si>
  <si>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</si>
  <si>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</si>
  <si>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</si>
  <si>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</si>
  <si>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</si>
  <si>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</si>
  <si>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</si>
  <si>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</si>
  <si>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</si>
  <si>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</si>
  <si>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</si>
  <si>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</si>
  <si>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</si>
  <si>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</si>
  <si>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</si>
  <si>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</si>
  <si>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</si>
  <si>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</si>
  <si>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</si>
  <si>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</si>
  <si>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</si>
  <si>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</si>
  <si>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</si>
  <si>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</si>
  <si>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</si>
  <si>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</si>
  <si>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</si>
  <si>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</si>
  <si>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</si>
  <si>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</si>
  <si>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</si>
  <si>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</si>
  <si>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</si>
  <si>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</si>
  <si>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</si>
  <si>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</si>
  <si>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</si>
  <si>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</si>
  <si>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</si>
  <si>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</si>
  <si>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</si>
  <si>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</si>
  <si>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</si>
  <si>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</si>
  <si>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</si>
  <si>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</si>
  <si>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</si>
  <si>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</si>
  <si>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</si>
  <si>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</si>
  <si>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</si>
  <si>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</si>
  <si>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</si>
  <si>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</si>
  <si>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</si>
  <si>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</si>
  <si>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</si>
  <si>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</si>
  <si>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</si>
  <si>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</si>
  <si>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</si>
  <si>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</si>
  <si>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</si>
  <si>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</si>
  <si>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</si>
  <si>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</si>
  <si>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</si>
  <si>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</si>
  <si>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</si>
  <si>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</si>
  <si>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</si>
  <si>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</si>
  <si>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</si>
  <si>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</si>
  <si>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</si>
  <si>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</si>
  <si>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</si>
  <si>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</si>
  <si>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</si>
  <si>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</si>
  <si>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</si>
  <si>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</si>
  <si>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</si>
  <si>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</si>
  <si>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</si>
  <si>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</si>
  <si>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</si>
  <si>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</si>
  <si>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</si>
  <si>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</si>
  <si>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</si>
  <si>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</si>
  <si>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</si>
  <si>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</si>
  <si>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</si>
  <si>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</si>
  <si>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</si>
  <si>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</si>
  <si>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</si>
  <si>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</si>
  <si>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</si>
  <si>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</si>
  <si>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</si>
  <si>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</si>
  <si>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</si>
  <si>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</si>
  <si>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</si>
  <si>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</si>
  <si>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</si>
  <si>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</si>
  <si>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</si>
  <si>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</si>
  <si>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</si>
  <si>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</si>
  <si>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</si>
  <si>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</si>
  <si>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</si>
  <si>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</si>
  <si>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</si>
  <si>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</si>
  <si>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</si>
  <si>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</si>
  <si>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</si>
  <si>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</si>
  <si>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</si>
  <si>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</si>
  <si>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</si>
  <si>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</si>
  <si>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</si>
  <si>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</si>
  <si>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</si>
  <si>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</si>
  <si>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</si>
  <si>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</si>
  <si>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</si>
  <si>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</si>
  <si>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</si>
  <si>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</si>
  <si>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</si>
  <si>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</si>
  <si>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</si>
  <si>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</si>
  <si>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</si>
  <si>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</si>
  <si>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</si>
  <si>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</si>
  <si>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</si>
  <si>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</si>
  <si>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</si>
  <si>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</si>
  <si>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</si>
  <si>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</si>
  <si>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</si>
  <si>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</si>
  <si>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</si>
  <si>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</si>
  <si>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</si>
  <si>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</si>
  <si>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</si>
  <si>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</si>
  <si>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</si>
  <si>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</si>
  <si>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</si>
  <si>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</si>
  <si>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</si>
  <si>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</si>
  <si>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</si>
  <si>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</si>
  <si>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</si>
  <si>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</si>
  <si>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</si>
  <si>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</si>
  <si>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</si>
  <si>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</si>
  <si>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</si>
  <si>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</si>
  <si>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</si>
  <si>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</si>
  <si>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</si>
  <si>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</si>
  <si>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</si>
  <si>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</si>
  <si>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</si>
  <si>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</si>
  <si>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</si>
  <si>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</si>
  <si>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</si>
  <si>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</si>
  <si>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</si>
  <si>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</si>
  <si>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</si>
  <si>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</si>
  <si>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</si>
  <si>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</si>
  <si>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</si>
  <si>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</si>
  <si>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</si>
  <si>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</si>
  <si>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</si>
  <si>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</si>
  <si>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</si>
  <si>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</si>
  <si>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</si>
  <si>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</si>
  <si>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</si>
  <si>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</si>
  <si>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</si>
  <si>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</si>
  <si>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</si>
  <si>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</si>
  <si>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</si>
  <si>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</si>
  <si>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</si>
  <si>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</si>
  <si>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</si>
  <si>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</si>
  <si>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</si>
  <si>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</si>
  <si>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</si>
  <si>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</si>
  <si>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</si>
  <si>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</si>
  <si>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</si>
  <si>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</si>
  <si>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</si>
  <si>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</si>
  <si>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</si>
  <si>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</si>
  <si>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</si>
  <si>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</si>
  <si>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</si>
  <si>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</si>
  <si>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</si>
  <si>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</si>
  <si>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</si>
  <si>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</si>
  <si>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</si>
  <si>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</si>
  <si>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</si>
  <si>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</si>
  <si>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</si>
  <si>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</si>
  <si>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</si>
  <si>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</si>
  <si>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</si>
  <si>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</si>
  <si>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</si>
  <si>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</si>
  <si>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</si>
  <si>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</si>
  <si>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</si>
  <si>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</si>
  <si>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</si>
  <si>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</si>
  <si>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</si>
  <si>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</si>
  <si>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</si>
  <si>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</si>
  <si>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</si>
  <si>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</si>
  <si>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</si>
  <si>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</si>
  <si>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</si>
  <si>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</si>
  <si>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</si>
  <si>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</si>
  <si>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</si>
  <si>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</si>
  <si>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</si>
  <si>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</si>
  <si>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</si>
  <si>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</si>
  <si>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</si>
  <si>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</si>
  <si>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</si>
  <si>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</si>
  <si>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</si>
  <si>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</si>
  <si>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</si>
  <si>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</si>
  <si>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</si>
  <si>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</si>
  <si>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</si>
  <si>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</si>
  <si>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</si>
  <si>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</si>
  <si>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</si>
  <si>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</si>
  <si>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</si>
  <si>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</si>
  <si>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</si>
  <si>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</si>
  <si>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</si>
  <si>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</si>
  <si>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</si>
  <si>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</si>
  <si>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</si>
  <si>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</si>
  <si>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</si>
  <si>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</si>
  <si>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</si>
  <si>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</si>
  <si>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</si>
  <si>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</si>
  <si>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</si>
  <si>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</si>
  <si>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</si>
  <si>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</si>
  <si>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</si>
  <si>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</si>
  <si>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</si>
  <si>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</si>
  <si>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</si>
  <si>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</si>
  <si>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</si>
  <si>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</si>
  <si>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</si>
  <si>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</si>
  <si>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</si>
  <si>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</si>
  <si>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</si>
  <si>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</si>
  <si>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</si>
  <si>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</si>
  <si>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</si>
  <si>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</si>
  <si>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</si>
  <si>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</si>
  <si>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</si>
  <si>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</si>
  <si>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</si>
  <si>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</si>
  <si>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</si>
  <si>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</si>
  <si>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</si>
  <si>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</si>
  <si>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</si>
  <si>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</si>
  <si>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</si>
  <si>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</si>
  <si>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</si>
  <si>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</si>
  <si>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</si>
  <si>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</si>
  <si>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</si>
  <si>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</si>
  <si>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</si>
  <si>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</si>
  <si>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</si>
  <si>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</si>
  <si>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</si>
  <si>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</si>
  <si>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</si>
  <si>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</si>
  <si>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</si>
  <si>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</si>
  <si>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</si>
  <si>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</si>
  <si>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</si>
  <si>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</si>
  <si>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</si>
  <si>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</si>
  <si>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</si>
  <si>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</si>
  <si>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</si>
  <si>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</si>
  <si>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</si>
  <si>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</si>
  <si>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</si>
  <si>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</si>
  <si>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</si>
  <si>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</si>
  <si>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</si>
  <si>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</si>
  <si>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</si>
  <si>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</si>
  <si>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</si>
  <si>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</si>
  <si>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</si>
  <si>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</si>
  <si>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</si>
  <si>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</si>
  <si>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</si>
  <si>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</si>
  <si>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</si>
  <si>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</si>
  <si>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</si>
  <si>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</si>
  <si>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</si>
  <si>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</si>
  <si>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</si>
  <si>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</si>
  <si>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</si>
  <si>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</si>
  <si>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</si>
  <si>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</si>
  <si>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</si>
  <si>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</si>
  <si>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</si>
  <si>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</si>
  <si>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</si>
  <si>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</si>
  <si>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06129550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</si>
  <si>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</si>
  <si>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</si>
  <si>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</si>
  <si>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DROUDE</t>
  </si>
  <si>
    <t xml:space="preserve">NOM_PRELEV_DETERM</t>
  </si>
  <si>
    <t xml:space="preserve">AQUASCOP BIOLOGIE site de Monptellier</t>
  </si>
  <si>
    <t xml:space="preserve">LB_STATION</t>
  </si>
  <si>
    <t xml:space="preserve">DROUDE A BRIGNON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</si>
  <si>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</si>
  <si>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</si>
  <si>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</si>
  <si>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</si>
  <si>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</si>
  <si>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</si>
  <si>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</si>
  <si>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</si>
  <si>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</si>
  <si>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</si>
  <si>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</si>
  <si>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RG</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</si>
  <si>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</si>
  <si>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</si>
  <si>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</si>
  <si>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</si>
  <si>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</si>
  <si>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</si>
  <si>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</si>
  <si>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</si>
  <si>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</si>
  <si>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</si>
  <si>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</si>
  <si>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</si>
  <si>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</si>
  <si>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</si>
  <si>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</si>
  <si>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</si>
  <si>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</si>
  <si>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</si>
  <si>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</si>
  <si>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</si>
  <si>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</si>
  <si>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</si>
  <si>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</si>
  <si>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</si>
  <si>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</si>
  <si>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</si>
  <si>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</si>
  <si>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</si>
  <si>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</si>
  <si>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</si>
  <si>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</si>
  <si>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</si>
  <si>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</si>
  <si>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</si>
  <si>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</si>
  <si>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</si>
  <si>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</si>
  <si>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</si>
  <si>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</si>
  <si>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</si>
  <si>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</si>
  <si>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</si>
  <si>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</si>
  <si>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</si>
  <si>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</si>
  <si>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</si>
  <si>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</si>
  <si>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</si>
  <si>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</si>
  <si>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</si>
  <si>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</si>
  <si>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</si>
  <si>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</si>
  <si>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</si>
  <si>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</si>
  <si>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</si>
  <si>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</si>
  <si>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</si>
  <si>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</si>
  <si>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</si>
  <si>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</si>
  <si>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</si>
  <si>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</si>
  <si>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</si>
  <si>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</si>
  <si>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</si>
  <si>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</si>
  <si>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</si>
  <si>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</si>
  <si>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</si>
  <si>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trouble et limoneuse, ripisylve dense.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</si>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</sst>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1" activeCellId="0" sqref="D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797699</v>
      </c>
      <c r="G10" s="25"/>
      <c r="H10" s="25"/>
    </row>
    <row r="11" customFormat="false" ht="15" hidden="false" customHeight="false" outlineLevel="0" collapsed="false">
      <c r="A11" s="26" t="s">
        <v>5183</v>
      </c>
      <c r="B11" s="30" t="n">
        <v>43621</v>
      </c>
      <c r="D11" s="26" t="s">
        <v>5184</v>
      </c>
      <c r="E11" s="29" t="n">
        <v>6322191</v>
      </c>
      <c r="G11" s="25"/>
      <c r="H11" s="25"/>
    </row>
    <row r="12" customFormat="false" ht="15" hidden="false" customHeight="false" outlineLevel="0" collapsed="false">
      <c r="A12" s="26" t="s">
        <v>5185</v>
      </c>
      <c r="B12" s="29" t="s">
        <v>5186</v>
      </c>
      <c r="D12" s="26" t="s">
        <v>5187</v>
      </c>
      <c r="E12" s="29" t="n">
        <v>797780</v>
      </c>
      <c r="G12" s="25"/>
      <c r="H12" s="25"/>
    </row>
    <row r="13" customFormat="false" ht="17.25" hidden="false" customHeight="true" outlineLevel="0" collapsed="false">
      <c r="A13" s="12"/>
      <c r="B13" s="31"/>
      <c r="D13" s="26" t="s">
        <v>5188</v>
      </c>
      <c r="E13" s="29" t="n">
        <v>6322149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797699</v>
      </c>
    </row>
    <row r="18" customFormat="false" ht="15" hidden="false" customHeight="false" outlineLevel="0" collapsed="false">
      <c r="A18" s="36"/>
      <c r="B18" s="37" t="s">
        <v>5196</v>
      </c>
      <c r="C18" s="38" t="n">
        <f aca="false">E11</f>
        <v>6322191</v>
      </c>
    </row>
    <row r="19" customFormat="false" ht="15" hidden="false" customHeight="false" outlineLevel="0" collapsed="false">
      <c r="A19" s="33" t="s">
        <v>5197</v>
      </c>
      <c r="B19" s="39" t="n">
        <v>79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v>
      </c>
      <c r="D35" s="52" t="s">
        <v>5215</v>
      </c>
      <c r="E35" s="53" t="n">
        <v>92</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2.3</v>
      </c>
      <c r="C37" s="50"/>
      <c r="D37" s="55" t="s">
        <v>5219</v>
      </c>
      <c r="E37" s="34" t="n">
        <v>7.1</v>
      </c>
    </row>
    <row r="38" s="56" customFormat="true" ht="15" hidden="false" customHeight="true" outlineLevel="0" collapsed="false">
      <c r="A38" s="54" t="s">
        <v>5220</v>
      </c>
      <c r="B38" s="34" t="n">
        <v>15</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1</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c r="C59" s="50"/>
      <c r="D59" s="26" t="s">
        <v>5239</v>
      </c>
      <c r="E59" s="62" t="n">
        <v>5</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2</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4</v>
      </c>
    </row>
    <row r="84" s="17" customFormat="true" ht="15" hidden="false" customHeight="false" outlineLevel="0" collapsed="false">
      <c r="A84" s="33" t="s">
        <v>5258</v>
      </c>
      <c r="B84" s="62" t="n">
        <v>5</v>
      </c>
      <c r="C84" s="50"/>
      <c r="D84" s="26" t="s">
        <v>5258</v>
      </c>
      <c r="E84" s="62" t="n">
        <v>3</v>
      </c>
    </row>
    <row r="85" s="17" customFormat="true" ht="15" hidden="false" customHeight="false" outlineLevel="0" collapsed="false">
      <c r="A85" s="33" t="s">
        <v>5259</v>
      </c>
      <c r="B85" s="62"/>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3</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4</v>
      </c>
      <c r="E97" s="82" t="n">
        <v>3</v>
      </c>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0.05</v>
      </c>
      <c r="E98" s="82"/>
      <c r="F98" s="82" t="s">
        <v>5275</v>
      </c>
      <c r="G98" s="85"/>
      <c r="H98" s="86"/>
    </row>
    <row r="99" customFormat="false" ht="15" hidden="false" customHeight="false" outlineLevel="0" collapsed="false">
      <c r="A99" s="78" t="s">
        <v>2920</v>
      </c>
      <c r="B99" s="79" t="str">
        <f aca="false">IF(A99="NEWCOD",IF(ISBLANK(G99),"renseigner le champ 'Nouveau taxon'",G99),VLOOKUP(A99,'Ref Taxo'!A:B,2,FALSE()))</f>
        <v>Microspora</v>
      </c>
      <c r="C99" s="80" t="n">
        <f aca="false">IF(A99="NEWCOD",IF(ISBLANK(H99),"NoCod",H99),VLOOKUP(A99,'Ref Taxo'!A:D,4,FALSE()))</f>
        <v>1132</v>
      </c>
      <c r="D99" s="81"/>
      <c r="E99" s="82" t="n">
        <v>0.03</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c r="E100" s="82" t="n">
        <v>0.01</v>
      </c>
      <c r="F100" s="82" t="s">
        <v>5275</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1.5</v>
      </c>
      <c r="E101" s="82" t="n">
        <v>0.5</v>
      </c>
      <c r="F101" s="82" t="s">
        <v>5275</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7</v>
      </c>
      <c r="E102" s="82" t="n">
        <v>0.5</v>
      </c>
      <c r="F102" s="82" t="s">
        <v>5275</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0.75</v>
      </c>
      <c r="E103" s="82" t="n">
        <v>0.05</v>
      </c>
      <c r="F103" s="82" t="s">
        <v>5275</v>
      </c>
      <c r="G103" s="85"/>
      <c r="H103" s="86"/>
    </row>
    <row r="104" customFormat="false" ht="15" hidden="false" customHeight="false" outlineLevel="0" collapsed="false">
      <c r="A104" s="78" t="s">
        <v>1923</v>
      </c>
      <c r="B104" s="79" t="str">
        <f aca="false">IF(A104="NEWCOD",IF(ISBLANK(G104),"renseigner le champ 'Nouveau taxon'",G104),VLOOKUP(A104,'Ref Taxo'!A:B,2,FALSE()))</f>
        <v>Fissidens fontanus</v>
      </c>
      <c r="C104" s="80" t="n">
        <f aca="false">IF(A104="NEWCOD",IF(ISBLANK(H104),"NoCod",H104),VLOOKUP(A104,'Ref Taxo'!A:D,4,FALSE()))</f>
        <v>31545</v>
      </c>
      <c r="D104" s="81"/>
      <c r="E104" s="82" t="n">
        <v>0.01</v>
      </c>
      <c r="F104" s="82" t="s">
        <v>5275</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c r="E105" s="82" t="n">
        <v>0.01</v>
      </c>
      <c r="F105" s="82" t="s">
        <v>5275</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t="n">
        <v>0.01</v>
      </c>
      <c r="F106" s="82" t="s">
        <v>5275</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t="n">
        <v>0.01</v>
      </c>
      <c r="F107" s="82" t="s">
        <v>5275</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1</v>
      </c>
      <c r="E108" s="82" t="n">
        <v>0.1</v>
      </c>
      <c r="F108" s="82" t="s">
        <v>5275</v>
      </c>
      <c r="G108" s="85"/>
      <c r="H108" s="86"/>
    </row>
    <row r="109" customFormat="false" ht="15" hidden="false" customHeight="false" outlineLevel="0" collapsed="false">
      <c r="A109" s="78" t="s">
        <v>2792</v>
      </c>
      <c r="B109" s="79" t="str">
        <f aca="false">IF(A109="NEWCOD",IF(ISBLANK(G109),"renseigner le champ 'Nouveau taxon'",G109),VLOOKUP(A109,'Ref Taxo'!A:B,2,FALSE()))</f>
        <v>Lycopus europaeus</v>
      </c>
      <c r="C109" s="80" t="n">
        <f aca="false">IF(A109="NEWCOD",IF(ISBLANK(H109),"NoCod",H109),VLOOKUP(A109,'Ref Taxo'!A:D,4,FALSE()))</f>
        <v>1789</v>
      </c>
      <c r="D109" s="81" t="n">
        <v>0.01</v>
      </c>
      <c r="E109" s="82" t="n">
        <v>0.01</v>
      </c>
      <c r="F109" s="82" t="s">
        <v>5275</v>
      </c>
      <c r="G109" s="85"/>
      <c r="H109" s="86"/>
    </row>
    <row r="110" customFormat="false" ht="15" hidden="false" customHeight="false" outlineLevel="0" collapsed="false">
      <c r="A110" s="78" t="s">
        <v>2883</v>
      </c>
      <c r="B110" s="79" t="str">
        <f aca="false">IF(A110="NEWCOD",IF(ISBLANK(G110),"renseigner le champ 'Nouveau taxon'",G110),VLOOKUP(A110,'Ref Taxo'!A:B,2,FALSE()))</f>
        <v>Mentha aquatica</v>
      </c>
      <c r="C110" s="80" t="n">
        <f aca="false">IF(A110="NEWCOD",IF(ISBLANK(H110),"NoCod",H110),VLOOKUP(A110,'Ref Taxo'!A:D,4,FALSE()))</f>
        <v>1791</v>
      </c>
      <c r="D110" s="81"/>
      <c r="E110" s="82" t="n">
        <v>0.01</v>
      </c>
      <c r="F110" s="82" t="s">
        <v>5276</v>
      </c>
      <c r="G110" s="85"/>
      <c r="H110" s="86"/>
    </row>
    <row r="111" customFormat="false" ht="15" hidden="false" customHeight="false" outlineLevel="0" collapsed="false">
      <c r="A111" s="78" t="s">
        <v>4146</v>
      </c>
      <c r="B111" s="79" t="str">
        <f aca="false">IF(A111="NEWCOD",IF(ISBLANK(G111),"renseigner le champ 'Nouveau taxon'",G111),VLOOKUP(A111,'Ref Taxo'!A:B,2,FALSE()))</f>
        <v>Rorippa amphibia</v>
      </c>
      <c r="C111" s="80" t="n">
        <f aca="false">IF(A111="NEWCOD",IF(ISBLANK(H111),"NoCod",H111),VLOOKUP(A111,'Ref Taxo'!A:D,4,FALSE()))</f>
        <v>1765</v>
      </c>
      <c r="D111" s="81" t="n">
        <v>0.01</v>
      </c>
      <c r="E111" s="82" t="n">
        <v>0.01</v>
      </c>
      <c r="F111" s="82" t="s">
        <v>5275</v>
      </c>
      <c r="G111" s="85"/>
      <c r="H111" s="86"/>
    </row>
    <row r="112" customFormat="false" ht="15" hidden="false" customHeight="false" outlineLevel="0" collapsed="false">
      <c r="A112" s="78" t="s">
        <v>5047</v>
      </c>
      <c r="B112" s="79" t="str">
        <f aca="false">IF(A112="NEWCOD",IF(ISBLANK(G112),"renseigner le champ 'Nouveau taxon'",G112),VLOOKUP(A112,'Ref Taxo'!A:B,2,FALSE()))</f>
        <v>Veronica anagallis-aquatica</v>
      </c>
      <c r="C112" s="80" t="n">
        <f aca="false">IF(A112="NEWCOD",IF(ISBLANK(H112),"NoCod",H112),VLOOKUP(A112,'Ref Taxo'!A:D,4,FALSE()))</f>
        <v>1955</v>
      </c>
      <c r="D112" s="81"/>
      <c r="E112" s="82" t="n">
        <v>0.05</v>
      </c>
      <c r="F112" s="82" t="s">
        <v>5275</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c r="E113" s="82" t="n">
        <v>0.01</v>
      </c>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2019-12-19T10:00:01Z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