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6" activeTab="6"/>
  </bookViews>
  <sheets>
    <sheet name="accueil" sheetId="1" state="hidden" r:id="rId3"/>
    <sheet name="liste reference" sheetId="2" state="hidden" r:id="rId4"/>
    <sheet name="Récap." sheetId="3" state="hidden" r:id="rId5"/>
    <sheet name="Macro1" sheetId="4" state="hidden" r:id="rId6"/>
    <sheet name="notice" sheetId="5" state="hidden" r:id="rId7"/>
    <sheet name="station" sheetId="6" state="hidden" r:id="rId8"/>
    <sheet name="Sasse à Bayons" sheetId="7" state="visible" r:id="rId9"/>
    <sheet name="modele" sheetId="8" state="hidden" r:id="rId10"/>
    <sheet name="liste codes réf" sheetId="9" state="hidden" r:id="rId11"/>
  </sheets>
  <definedNames>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6" name="_xlnm.Print_Area" vbProcedure="false">'Sasse à Bayons'!$A$1:$O$82</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'Sasse à Bayons'!$A$23:$J$84</definedName>
    <definedName function="false" hidden="false" localSheetId="6" name="NOM" vbProcedure="false">'Sasse à Bayons'!$H$1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<sst xmlns="http://schemas.openxmlformats.org/spreadsheetml/2006/main" count="7485" uniqueCount="2752">
  <si>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</si>
  <si>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</si>
  <si>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</si>
  <si>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</si>
  <si>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</si>
  <si>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</si>
  <si>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</si>
  <si>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</si>
  <si>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</si>
  <si>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</si>
  <si>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</si>
  <si>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</si>
  <si>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</si>
  <si>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</si>
  <si>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</si>
  <si>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</si>
  <si>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</si>
  <si>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</si>
  <si>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</si>
  <si>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</si>
  <si>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</si>
  <si>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</si>
  <si>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</si>
  <si>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</si>
  <si>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</si>
  <si>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</si>
  <si>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</si>
  <si>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</si>
  <si>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</si>
  <si>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</si>
  <si>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</si>
  <si>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</si>
  <si>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</si>
  <si>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</si>
  <si>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</si>
  <si>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</si>
  <si>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</si>
  <si>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</si>
  <si>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</si>
  <si>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</si>
  <si>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</si>
  <si>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</si>
  <si>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</si>
  <si>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</si>
  <si>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</si>
  <si>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</si>
  <si>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</si>
  <si>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</si>
  <si>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</si>
  <si>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</si>
  <si>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</si>
  <si>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</si>
  <si>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</si>
  <si>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</si>
  <si>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</si>
  <si>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</si>
  <si>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</si>
  <si>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</si>
  <si>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</si>
  <si>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</si>
  <si>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</si>
  <si>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</si>
  <si>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</si>
  <si>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</si>
  <si>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</si>
  <si>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</si>
  <si>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</si>
  <si>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</si>
  <si>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</si>
  <si>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</si>
  <si>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</si>
  <si>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</si>
  <si>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</si>
  <si>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</si>
  <si>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</si>
  <si>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</si>
  <si>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</si>
  <si>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</si>
  <si>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</si>
  <si>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</si>
  <si>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</si>
  <si>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</si>
  <si>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</si>
  <si>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</si>
  <si>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</si>
  <si>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</si>
  <si>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</si>
  <si>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</si>
  <si>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</si>
  <si>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</si>
  <si>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</si>
  <si>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</si>
  <si>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</si>
  <si>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</si>
  <si>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</si>
  <si>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</si>
  <si>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</si>
  <si>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</si>
  <si>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</si>
  <si>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</si>
  <si>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</si>
  <si>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</si>
  <si>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</si>
  <si>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</si>
  <si>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</si>
  <si>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</si>
  <si>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</si>
  <si>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</si>
  <si>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</si>
  <si>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</si>
  <si>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</si>
  <si>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</si>
  <si>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</si>
  <si>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</si>
  <si>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</si>
  <si>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</si>
  <si>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</si>
  <si>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</si>
  <si>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</si>
  <si>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</si>
  <si>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</si>
  <si>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</si>
  <si>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</si>
  <si>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</si>
  <si>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</si>
  <si>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</si>
  <si>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</si>
  <si>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</si>
  <si>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</si>
  <si>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</si>
  <si>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</si>
  <si>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</si>
  <si>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</si>
  <si>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</si>
  <si>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</si>
  <si>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</si>
  <si>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</si>
  <si>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</si>
  <si>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</si>
  <si>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</si>
  <si>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</si>
  <si>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</si>
  <si>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</si>
  <si>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</si>
  <si>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</si>
  <si>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</si>
  <si>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</si>
  <si>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</si>
  <si>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</si>
  <si>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</si>
  <si>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</si>
  <si>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</si>
  <si>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</si>
  <si>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</si>
  <si>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</si>
  <si>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</si>
  <si>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</si>
  <si>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</si>
  <si>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</si>
  <si>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</si>
  <si>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</si>
  <si>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</si>
  <si>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</si>
  <si>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</si>
  <si>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</si>
  <si>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</si>
  <si>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</si>
  <si>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</si>
  <si>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</si>
  <si>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</si>
  <si>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</si>
  <si>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</si>
  <si>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</si>
  <si>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</si>
  <si>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</si>
  <si>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</si>
  <si>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</si>
  <si>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</si>
  <si>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</si>
  <si>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</si>
  <si>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</si>
  <si>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</si>
  <si>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</si>
  <si>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</si>
  <si>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</si>
  <si>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</si>
  <si>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</si>
  <si>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</si>
  <si>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</si>
  <si>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</si>
  <si>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</si>
  <si>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</si>
  <si>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</si>
  <si>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</si>
  <si>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</si>
  <si>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</si>
  <si>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</si>
  <si>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</si>
  <si>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</si>
  <si>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</si>
  <si>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</si>
  <si>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</si>
  <si>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</si>
  <si>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</si>
  <si>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</si>
  <si>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</si>
  <si>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</si>
  <si>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</si>
  <si>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</si>
  <si>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</si>
  <si>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</si>
  <si>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</si>
  <si>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</si>
  <si>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</si>
  <si>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</si>
  <si>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</si>
  <si>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</si>
  <si>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</si>
  <si>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</si>
  <si>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</si>
  <si>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</si>
  <si>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</si>
  <si>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</si>
  <si>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</si>
  <si>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</si>
  <si>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</si>
  <si>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</si>
  <si>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</si>
  <si>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</si>
  <si>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</si>
  <si>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</si>
  <si>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</si>
  <si>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</si>
  <si>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</si>
  <si>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</si>
  <si>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</si>
  <si>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</si>
  <si>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</si>
  <si>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</si>
  <si>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</si>
  <si>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</si>
  <si>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</si>
  <si>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</si>
  <si>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</si>
  <si>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</si>
  <si>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</si>
  <si>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</si>
  <si>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</si>
  <si>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</si>
  <si>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</si>
  <si>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</si>
  <si>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</si>
  <si>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</si>
  <si>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</si>
  <si>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</si>
  <si>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</si>
  <si>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</si>
  <si>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</si>
  <si>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</si>
  <si>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</si>
  <si>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</si>
  <si>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</si>
  <si>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</si>
  <si>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</si>
  <si>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</si>
  <si>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</si>
  <si>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</si>
  <si>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</si>
  <si>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</si>
  <si>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</si>
  <si>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</si>
  <si>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</si>
  <si>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</si>
  <si>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</si>
  <si>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</si>
  <si>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</si>
  <si>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</si>
  <si>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</si>
  <si>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</si>
  <si>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</si>
  <si>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</si>
  <si>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</si>
  <si>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</si>
  <si>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</si>
  <si>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</si>
  <si>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</si>
  <si>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</si>
  <si>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</si>
  <si>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</si>
  <si>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</si>
  <si>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</si>
  <si>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</si>
  <si>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</si>
  <si>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</si>
  <si>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</si>
  <si>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</si>
  <si>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</si>
  <si>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</si>
  <si>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</si>
  <si>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</si>
  <si>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</si>
  <si>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</si>
  <si>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</si>
  <si>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</si>
  <si>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</si>
  <si>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</si>
  <si>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</si>
  <si>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</si>
  <si>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</si>
  <si>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</si>
  <si>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</si>
  <si>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</si>
  <si>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</si>
  <si>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</si>
  <si>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</si>
  <si>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</si>
  <si>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</si>
  <si>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</si>
  <si>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</si>
  <si>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</si>
  <si>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</si>
  <si>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</si>
  <si>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</si>
  <si>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</si>
  <si>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</si>
  <si>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</si>
  <si>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</si>
  <si>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</si>
  <si>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</si>
  <si>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</si>
  <si>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</si>
  <si>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</si>
  <si>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</si>
  <si>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</si>
  <si>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</si>
  <si>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</si>
  <si>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</si>
  <si>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</si>
  <si>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</si>
  <si>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</si>
  <si>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</si>
  <si>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</si>
  <si>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</si>
  <si>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</si>
  <si>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</si>
  <si>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</si>
  <si>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</si>
  <si>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</si>
  <si>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</si>
  <si>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</si>
  <si>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</si>
  <si>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</si>
  <si>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</si>
  <si>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</si>
  <si>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</si>
  <si>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</si>
  <si>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</si>
  <si>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</si>
  <si>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</si>
  <si>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</si>
  <si>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</si>
  <si>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</si>
  <si>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</si>
  <si>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</si>
  <si>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</si>
  <si>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</si>
  <si>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</si>
  <si>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</si>
  <si>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</si>
  <si>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</si>
  <si>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</si>
  <si>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</si>
  <si>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</si>
  <si>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</si>
  <si>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</si>
  <si>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</si>
  <si>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</si>
  <si>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</si>
  <si>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</si>
  <si>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</si>
  <si>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</si>
  <si>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</si>
  <si>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</si>
  <si>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</si>
  <si>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</si>
  <si>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</si>
  <si>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</si>
  <si>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</si>
  <si>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</si>
  <si>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</si>
  <si>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</si>
  <si>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</si>
  <si>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</si>
  <si>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</si>
  <si>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</si>
  <si>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</si>
  <si>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</si>
  <si>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</si>
  <si>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</si>
  <si>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</si>
  <si>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</si>
  <si>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</si>
  <si>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</si>
  <si>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</si>
  <si>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</si>
  <si>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</si>
  <si>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</si>
  <si>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</si>
  <si>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</si>
  <si>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</si>
  <si>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</si>
  <si>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</si>
  <si>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</si>
  <si>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</si>
  <si>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</si>
  <si>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</si>
  <si>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</si>
  <si>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</si>
  <si>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</si>
  <si>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</si>
  <si>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</si>
  <si>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</si>
  <si>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</si>
  <si>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</si>
  <si>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</si>
  <si>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</si>
  <si>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</si>
  <si>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</si>
  <si>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</si>
  <si>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</si>
  <si>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</si>
  <si>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</si>
  <si>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</si>
  <si>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</si>
  <si>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</si>
  <si>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</si>
  <si>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</si>
  <si>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</si>
  <si>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</si>
  <si>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</si>
  <si>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</si>
  <si>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</si>
  <si>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</si>
  <si>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</si>
  <si>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</si>
  <si>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</si>
  <si>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</si>
  <si>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</si>
  <si>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</si>
  <si>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</si>
  <si>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</si>
  <si>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</si>
  <si>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</si>
  <si>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</si>
  <si>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</si>
  <si>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</si>
  <si>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</si>
  <si>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</si>
  <si>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</si>
  <si>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</si>
  <si>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</si>
  <si>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</si>
  <si>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</si>
  <si>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</si>
  <si>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</si>
  <si>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</si>
  <si>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</si>
  <si>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</si>
  <si>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</si>
  <si>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</si>
  <si>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</si>
  <si>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</si>
  <si>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</si>
  <si>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</si>
  <si>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</si>
  <si>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</si>
  <si>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</si>
  <si>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</si>
  <si>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</si>
  <si>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</si>
  <si>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</si>
  <si>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</si>
  <si>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</si>
  <si>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</si>
  <si>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</si>
  <si>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</si>
  <si>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</si>
  <si>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</si>
  <si>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</si>
  <si>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</si>
  <si>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</si>
  <si>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</si>
  <si>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</si>
  <si>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</si>
  <si>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</si>
  <si>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</si>
  <si>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</si>
  <si>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</si>
  <si>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</si>
  <si>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</si>
  <si>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</si>
  <si>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</si>
  <si>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</si>
  <si>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</si>
  <si>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</si>
  <si>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</si>
  <si>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</si>
  <si>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</si>
  <si>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</si>
  <si>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</si>
  <si>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</si>
  <si>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</si>
  <si>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</si>
  <si>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</si>
  <si>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</si>
  <si>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</si>
  <si>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</si>
  <si>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</si>
  <si>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</si>
  <si>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</si>
  <si>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</si>
  <si>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</si>
  <si>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</si>
  <si>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</si>
  <si>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</si>
  <si>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</si>
  <si>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</si>
  <si>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</si>
  <si>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</si>
  <si>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</si>
  <si>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</si>
  <si>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</si>
  <si>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</si>
  <si>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</si>
  <si>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</si>
  <si>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</si>
  <si>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</si>
  <si>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</si>
  <si>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</si>
  <si>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</si>
  <si>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</si>
  <si>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</si>
  <si>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</si>
  <si>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</si>
  <si>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</si>
  <si>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</si>
  <si>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</si>
  <si>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</si>
  <si>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</si>
  <si>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</si>
  <si>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</si>
  <si>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</si>
  <si>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</si>
  <si>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</si>
  <si>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</si>
  <si>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</si>
  <si>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</si>
  <si>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</si>
  <si>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</si>
  <si>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</si>
  <si>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</si>
  <si>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</si>
  <si>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</si>
  <si>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</si>
  <si>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</si>
  <si>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</si>
  <si>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</si>
  <si>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</si>
  <si>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</si>
  <si>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</si>
  <si>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</si>
  <si>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</si>
  <si>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</si>
  <si>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</si>
  <si>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</si>
  <si>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</si>
  <si>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</si>
  <si>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</si>
  <si>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</si>
  <si>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</si>
  <si>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</si>
  <si>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</si>
  <si>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</si>
  <si>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</si>
  <si>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</si>
  <si>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</si>
  <si>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</si>
  <si>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</si>
  <si>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</si>
  <si>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</si>
  <si>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</si>
  <si>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</si>
  <si>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</si>
  <si>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</si>
  <si>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</si>
  <si>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</si>
  <si>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</si>
  <si>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</si>
  <si>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</si>
  <si>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</si>
  <si>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</si>
  <si>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</si>
  <si>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</si>
  <si>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</si>
  <si>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</si>
  <si>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</si>
  <si>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</si>
  <si>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</si>
  <si>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</si>
  <si>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</si>
  <si>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</si>
  <si>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</si>
  <si>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</si>
  <si>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</si>
  <si>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</si>
  <si>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</si>
  <si>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</si>
  <si>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</si>
  <si>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</si>
  <si>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</si>
  <si>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</si>
  <si>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</si>
  <si>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</si>
  <si>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</si>
  <si>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</si>
  <si>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</si>
  <si>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</si>
  <si>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</si>
  <si>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</si>
  <si>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</si>
  <si>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</si>
  <si>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</si>
  <si>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</si>
  <si>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</si>
  <si>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</si>
  <si>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</si>
  <si>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</si>
  <si>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</si>
  <si>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</si>
  <si>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</si>
  <si>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</si>
  <si>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</si>
  <si>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</si>
  <si>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</si>
  <si>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</si>
  <si>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</si>
  <si>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</si>
  <si>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</si>
  <si>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</si>
  <si>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</si>
  <si>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</si>
  <si>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</si>
  <si>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</si>
  <si>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</si>
  <si>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</si>
  <si>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</si>
  <si>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</si>
  <si>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</si>
  <si>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</si>
  <si>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</si>
  <si>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</si>
  <si>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</si>
  <si>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</si>
  <si>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</si>
  <si>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</si>
  <si>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</si>
  <si>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</si>
  <si>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</si>
  <si>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</si>
  <si>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</si>
  <si>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</si>
  <si>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</si>
  <si>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</si>
  <si>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</si>
  <si>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</si>
  <si>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</si>
  <si>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</si>
  <si>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</si>
  <si>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</si>
  <si>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</si>
  <si>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</si>
  <si>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</si>
  <si>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</si>
  <si>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</si>
  <si>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</si>
  <si>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</si>
  <si>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</si>
  <si>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</si>
  <si>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</si>
  <si>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</si>
  <si>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</si>
  <si>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</si>
  <si>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</si>
  <si>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</si>
  <si>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</si>
  <si>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</si>
  <si>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</si>
  <si>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</si>
  <si>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</si>
  <si>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</si>
  <si>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</si>
  <si>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</si>
  <si>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</si>
  <si>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</si>
  <si>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</si>
  <si>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</si>
  <si>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</si>
  <si>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</si>
  <si>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</si>
  <si>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</si>
  <si>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</si>
  <si>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</si>
  <si>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</si>
  <si>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</si>
  <si>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</si>
  <si>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</si>
  <si>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</si>
  <si>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</si>
  <si>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</si>
  <si>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</si>
  <si>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</si>
  <si>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</si>
  <si>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</si>
  <si>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</si>
  <si>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</si>
  <si>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</si>
  <si>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</si>
  <si>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</si>
  <si>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</si>
  <si>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</si>
  <si>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</si>
  <si>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</si>
  <si>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</si>
  <si>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</si>
  <si>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</si>
  <si>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</si>
  <si>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</si>
  <si>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</si>
  <si>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</si>
  <si>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</si>
  <si>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</si>
  <si>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</si>
  <si>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</si>
  <si>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</si>
  <si>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</si>
  <si>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</si>
  <si>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</si>
  <si>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</si>
  <si>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</si>
  <si>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</si>
  <si>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</si>
  <si>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</si>
  <si>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</si>
  <si>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</si>
  <si>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</si>
  <si>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</si>
  <si>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</si>
  <si>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</si>
  <si>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</si>
  <si>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</si>
  <si>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</si>
  <si>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</si>
  <si>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</si>
  <si>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</si>
  <si>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</si>
  <si>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</si>
  <si>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</si>
  <si>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</si>
  <si>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</si>
  <si>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</si>
  <si>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</si>
  <si>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</si>
  <si>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</si>
  <si>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</si>
  <si>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</si>
  <si>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</si>
  <si>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</si>
  <si>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</si>
  <si>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</si>
  <si>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</si>
  <si>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</si>
  <si>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</si>
  <si>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</si>
  <si>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</si>
  <si>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</si>
  <si>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</si>
  <si>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</si>
  <si>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</si>
  <si>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</si>
  <si>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</si>
  <si>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</si>
  <si>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</si>
  <si>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</si>
  <si>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</si>
  <si>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</si>
  <si>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</si>
  <si>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</si>
  <si>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</si>
  <si>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</si>
  <si>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</si>
  <si>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</si>
  <si>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</si>
  <si>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</si>
  <si>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</si>
  <si>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</si>
  <si>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</si>
  <si>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</si>
  <si>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</si>
  <si>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</si>
  <si>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</si>
  <si>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</si>
  <si>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</si>
  <si>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</si>
  <si>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</si>
  <si>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</si>
  <si>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</si>
  <si>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</si>
  <si>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</si>
  <si>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</si>
  <si>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</si>
  <si>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</si>
  <si>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</si>
  <si>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</si>
  <si>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</si>
  <si>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</si>
  <si>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</si>
  <si>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</si>
  <si>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</si>
  <si>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</si>
  <si>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</si>
  <si>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</si>
  <si>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</si>
  <si>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</si>
  <si>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</si>
  <si>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</si>
  <si>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</si>
  <si>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</si>
  <si>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</si>
  <si>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</si>
  <si>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</si>
  <si>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</si>
  <si>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</si>
  <si>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</si>
  <si>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</si>
  <si>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</si>
  <si>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</si>
  <si>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</si>
  <si>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</si>
  <si>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</si>
  <si>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</si>
  <si>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</si>
  <si>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</si>
  <si>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</si>
  <si>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</si>
  <si>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</si>
  <si>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</si>
  <si>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</si>
  <si>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</si>
  <si>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</si>
  <si>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</si>
  <si>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</si>
  <si>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</si>
  <si>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</si>
  <si>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</si>
  <si>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</si>
  <si>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</si>
  <si>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</si>
  <si>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</si>
  <si>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</si>
  <si>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</si>
  <si>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</si>
  <si>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</si>
  <si>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</si>
  <si>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</si>
  <si>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</si>
  <si>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</si>
  <si>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</si>
  <si>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</si>
  <si>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</si>
  <si>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</si>
  <si>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</si>
  <si>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</si>
  <si>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</si>
  <si>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</si>
  <si>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</si>
  <si>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</si>
  <si>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</si>
  <si>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</si>
  <si>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</si>
  <si>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</si>
  <si>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</si>
  <si>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</si>
  <si>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</si>
  <si>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</si>
  <si>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</si>
  <si>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</si>
  <si>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</si>
  <si>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</si>
  <si>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</si>
  <si>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</si>
  <si>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</si>
  <si>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</si>
  <si>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</si>
  <si>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</si>
  <si>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</si>
  <si>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</si>
  <si>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</si>
  <si>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</si>
  <si>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</si>
  <si>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</si>
  <si>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</si>
  <si>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</si>
  <si>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</si>
  <si>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</si>
  <si>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</si>
  <si>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</si>
  <si>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</si>
  <si>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</si>
  <si>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</si>
  <si>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</si>
  <si>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</si>
  <si>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</si>
  <si>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</si>
  <si>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</si>
  <si>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</si>
  <si>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</si>
  <si>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</si>
  <si>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</si>
  <si>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</si>
  <si>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</si>
  <si>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</si>
  <si>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</si>
  <si>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</si>
  <si>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</si>
  <si>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</si>
  <si>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</si>
  <si>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</si>
  <si>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</si>
  <si>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</si>
  <si>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</si>
  <si>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</si>
  <si>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</si>
  <si>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</si>
  <si>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</si>
  <si>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</si>
  <si>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</si>
  <si>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</si>
  <si>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</si>
  <si>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</si>
  <si>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</si>
  <si>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</si>
  <si>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</si>
  <si>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</si>
  <si>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</si>
  <si>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</si>
  <si>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</si>
  <si>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</si>
  <si>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</si>
  <si>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</si>
  <si>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</si>
  <si>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</si>
  <si>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</si>
  <si>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</si>
  <si>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</si>
  <si>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</si>
  <si>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</si>
  <si>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</si>
  <si>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</si>
  <si>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</si>
  <si>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</si>
  <si>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</si>
  <si>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</si>
  <si>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</si>
  <si>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</si>
  <si>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</si>
  <si>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</si>
  <si>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</si>
  <si>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</si>
  <si>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</si>
  <si>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</si>
  <si>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</si>
  <si>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</si>
  <si>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</si>
  <si>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</si>
  <si>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</si>
  <si>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</si>
  <si>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</si>
  <si>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</si>
  <si>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</si>
  <si>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</si>
  <si>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</si>
  <si>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</si>
  <si>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</si>
  <si>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</si>
  <si>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</si>
  <si>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</si>
  <si>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</si>
  <si>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</si>
  <si>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</si>
  <si>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</si>
  <si>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</si>
  <si>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</si>
  <si>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</si>
  <si>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</si>
  <si>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</si>
  <si>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</si>
  <si>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</si>
  <si>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</si>
  <si>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</si>
  <si>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</si>
  <si>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</si>
  <si>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</si>
  <si>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</si>
  <si>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</si>
  <si>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</si>
  <si>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</si>
  <si>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</si>
  <si>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</si>
  <si>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</si>
  <si>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</si>
  <si>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</si>
  <si>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</si>
  <si>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</si>
  <si>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</si>
  <si>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</si>
  <si>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</si>
  <si>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</si>
  <si>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</si>
  <si>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</si>
  <si>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</si>
  <si>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</si>
  <si>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</si>
  <si>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</si>
  <si>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</si>
  <si>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</si>
  <si>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</si>
  <si>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</si>
  <si>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</si>
  <si>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</si>
  <si>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</si>
  <si>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</si>
  <si>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</si>
  <si>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</si>
  <si>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</si>
  <si>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</si>
  <si>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</si>
  <si>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</si>
  <si>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</si>
  <si>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</si>
  <si>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</si>
  <si>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</si>
  <si>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</si>
  <si>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</si>
  <si>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</si>
  <si>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</si>
  <si>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</si>
  <si>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</si>
  <si>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</si>
  <si>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</si>
  <si>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</si>
  <si>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</si>
  <si>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</si>
  <si>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</si>
  <si>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</si>
  <si>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</si>
  <si>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</si>
  <si>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</si>
  <si>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</si>
  <si>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</si>
  <si>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</si>
  <si>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</si>
  <si>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</si>
  <si>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</si>
  <si>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</si>
  <si>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</si>
  <si>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</si>
  <si>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</si>
  <si>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</si>
  <si>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</si>
  <si>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</si>
  <si>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</si>
  <si>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</si>
  <si>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</si>
  <si>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</si>
  <si>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</si>
  <si>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</si>
  <si>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</si>
  <si>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</si>
  <si>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</si>
  <si>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</si>
  <si>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</si>
  <si>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</si>
  <si>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</si>
  <si>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</si>
  <si>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</si>
  <si>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</si>
  <si>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</si>
  <si>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</si>
  <si>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</si>
  <si>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</si>
  <si>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</si>
  <si>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</si>
  <si>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</si>
  <si>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</si>
  <si>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</si>
  <si>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</si>
  <si>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</si>
  <si>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</si>
  <si>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</si>
  <si>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</si>
  <si>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</si>
  <si>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</si>
  <si>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</si>
  <si>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</si>
  <si>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</si>
  <si>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</si>
  <si>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</si>
  <si>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</si>
  <si>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</si>
  <si>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</si>
  <si>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</si>
  <si>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</si>
  <si>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</si>
  <si>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</si>
  <si>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</si>
  <si>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</si>
  <si>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</si>
  <si>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</si>
  <si>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</si>
  <si>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</si>
  <si>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</si>
  <si>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</si>
  <si>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</si>
  <si>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</si>
  <si>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</si>
  <si>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</si>
  <si>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</si>
  <si>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</si>
  <si>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</si>
  <si>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</si>
  <si>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</si>
  <si>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</si>
  <si>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</si>
  <si>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</si>
  <si>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</si>
  <si>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</si>
  <si>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</si>
  <si>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</si>
  <si>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</si>
  <si>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</si>
  <si>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</si>
  <si>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</si>
  <si>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</si>
  <si>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</si>
  <si>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</si>
  <si>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</si>
  <si>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</si>
  <si>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</si>
  <si>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</si>
  <si>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</si>
  <si>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</si>
  <si>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</si>
  <si>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</si>
  <si>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</si>
  <si>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</si>
  <si>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</si>
  <si>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</si>
  <si>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</si>
  <si>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</si>
  <si>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</si>
  <si>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</si>
  <si>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</si>
  <si>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</si>
  <si>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</si>
  <si>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</si>
  <si>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</si>
  <si>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</si>
  <si>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</si>
  <si>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</si>
  <si>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</si>
  <si>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</si>
  <si>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</si>
  <si>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</si>
  <si>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</si>
  <si>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</si>
  <si>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</si>
  <si>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</si>
  <si>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</si>
  <si>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</si>
  <si>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</si>
  <si>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</si>
  <si>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</si>
  <si>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</si>
  <si>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</si>
  <si>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</si>
  <si>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</si>
  <si>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</si>
  <si>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</si>
  <si>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</si>
  <si>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</si>
  <si>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</si>
  <si>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</si>
  <si>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</si>
  <si>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</si>
  <si>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</si>
  <si>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</si>
  <si>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</si>
  <si>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</si>
  <si>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</si>
  <si>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</si>
  <si>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</si>
  <si>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</si>
  <si>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</si>
  <si>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</si>
  <si>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</si>
  <si>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</si>
  <si>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</si>
  <si>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</si>
  <si>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</si>
  <si>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</si>
  <si>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</si>
  <si>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</si>
  <si>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</si>
  <si>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</si>
  <si>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</si>
  <si>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</si>
  <si>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</si>
  <si>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</si>
  <si>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</si>
  <si>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</si>
  <si>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</si>
  <si>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</si>
  <si>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</si>
  <si>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</si>
  <si>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</si>
  <si>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</si>
  <si>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</si>
  <si>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</si>
  <si>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</si>
  <si>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</si>
  <si>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</si>
  <si>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</si>
  <si>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</si>
  <si>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</si>
  <si>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</si>
  <si>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</si>
  <si>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</si>
  <si>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</si>
  <si>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</si>
  <si>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</si>
  <si>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</si>
  <si>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</si>
  <si>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</si>
  <si>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</si>
  <si>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</si>
  <si>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</si>
  <si>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</si>
  <si>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</si>
  <si>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</si>
  <si>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</si>
  <si>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</si>
  <si>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</si>
  <si>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</si>
  <si>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</si>
  <si>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</si>
  <si>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</si>
  <si>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</si>
  <si>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</si>
  <si>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</si>
  <si>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</si>
  <si>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</si>
  <si>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</si>
  <si>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</si>
  <si>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</si>
  <si>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</si>
  <si>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</si>
  <si>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</si>
  <si>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</si>
  <si>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</si>
  <si>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</si>
  <si>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</si>
  <si>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</si>
  <si>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</si>
  <si>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</si>
  <si>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</si>
  <si>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</si>
  <si>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</si>
  <si>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</si>
  <si>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</si>
  <si>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</si>
  <si>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</si>
  <si>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</si>
  <si>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</si>
  <si>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</si>
  <si>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</si>
  <si>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</si>
  <si>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</si>
  <si>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</si>
  <si>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</si>
  <si>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</si>
  <si>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</si>
  <si>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</si>
  <si>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</si>
  <si>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</si>
  <si>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</si>
  <si>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</si>
  <si>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</si>
  <si>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</si>
  <si>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</si>
  <si>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</si>
  <si>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</si>
  <si>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</si>
  <si>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</si>
  <si>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</si>
  <si>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</si>
  <si>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</si>
  <si>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</si>
  <si>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</si>
  <si>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</si>
  <si>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</si>
  <si>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</si>
  <si>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</si>
  <si>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</si>
  <si>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</si>
  <si>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</si>
  <si>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</si>
  <si>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</si>
  <si>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</si>
  <si>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</si>
  <si>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</si>
  <si>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</si>
  <si>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</si>
  <si>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</si>
  <si>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</si>
  <si>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</si>
  <si>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</si>
  <si>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</si>
  <si>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</si>
  <si>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</si>
  <si>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</si>
  <si>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</si>
  <si>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</si>
  <si>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</si>
  <si>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</si>
  <si>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</si>
  <si>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</si>
  <si>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</si>
  <si>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</si>
  <si>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</si>
  <si>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</si>
  <si>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</si>
  <si>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</si>
  <si>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</si>
  <si>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</si>
  <si>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</si>
  <si>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</si>
  <si>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</si>
  <si>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</si>
  <si>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</si>
  <si>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</si>
  <si>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</si>
  <si>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</si>
  <si>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</si>
  <si>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</si>
  <si>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</si>
  <si>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</si>
  <si>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</si>
  <si>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</si>
  <si>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</si>
  <si>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</si>
  <si>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</si>
  <si>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</si>
  <si>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</si>
  <si>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</si>
  <si>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</si>
  <si>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</si>
  <si>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</si>
  <si>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</si>
  <si>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</si>
  <si>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</si>
  <si>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</si>
  <si>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</si>
  <si>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</si>
  <si>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</si>
  <si>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</si>
  <si>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</si>
  <si>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</si>
  <si>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</si>
  <si>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</si>
  <si>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</si>
  <si>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</si>
  <si>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</si>
  <si>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</si>
  <si>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</si>
  <si>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</si>
  <si>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</si>
  <si>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</si>
  <si>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</si>
  <si>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</si>
  <si>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</si>
  <si>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</si>
  <si>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</si>
  <si>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</si>
  <si>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</si>
  <si>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</si>
  <si>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</si>
  <si>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</si>
  <si>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</si>
  <si>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</si>
  <si>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</si>
  <si>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</si>
  <si>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</si>
  <si>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</si>
  <si>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</si>
  <si>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</si>
  <si>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</si>
  <si>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</si>
  <si>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</si>
  <si>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</si>
  <si>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</si>
  <si>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</si>
  <si>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</si>
  <si>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</si>
  <si>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</si>
  <si>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</si>
  <si>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</si>
  <si>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</si>
  <si>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</si>
  <si>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</si>
  <si>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</si>
  <si>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</si>
  <si>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</si>
  <si>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</si>
  <si>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</si>
  <si>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</si>
  <si>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</si>
  <si>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</si>
  <si>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</si>
  <si>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</si>
  <si>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</si>
  <si>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</si>
  <si>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</si>
  <si>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</si>
  <si>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</si>
  <si>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</si>
  <si>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</si>
  <si>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</si>
  <si>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</si>
  <si>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</si>
  <si>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</si>
  <si>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</si>
  <si>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</si>
  <si>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</si>
  <si>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</si>
  <si>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</si>
  <si>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</si>
  <si>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</si>
  <si>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</si>
  <si>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</si>
  <si>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</si>
  <si>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</si>
  <si>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</si>
  <si>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</si>
  <si>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</si>
  <si>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</si>
  <si>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</si>
  <si>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</si>
  <si>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</si>
  <si>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</si>
  <si>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</si>
  <si>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</si>
  <si>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</si>
  <si>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</si>
  <si>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</si>
  <si>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</si>
  <si>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</si>
  <si>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</si>
  <si>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</si>
  <si>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</si>
  <si>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</si>
  <si>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</si>
  <si>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</si>
  <si>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</si>
  <si>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</si>
  <si>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</si>
  <si>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</si>
  <si>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</si>
  <si>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</si>
  <si>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</si>
  <si>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</si>
  <si>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</si>
  <si>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</si>
  <si>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</si>
  <si>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</si>
  <si>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</si>
  <si>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</si>
  <si>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</si>
  <si>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</si>
  <si>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</si>
  <si>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</si>
  <si>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</si>
  <si>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</si>
  <si>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</si>
  <si>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</si>
  <si>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</si>
  <si>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</si>
  <si>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</si>
  <si>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</si>
  <si>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</si>
  <si>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</si>
  <si>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</si>
  <si>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</si>
  <si>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</si>
  <si>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</si>
  <si>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</si>
  <si>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</si>
  <si>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</si>
  <si>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</si>
  <si>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</si>
  <si>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</si>
  <si>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</si>
  <si>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</si>
  <si>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</si>
  <si>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</si>
  <si>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</si>
  <si>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</si>
  <si>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</si>
  <si>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</si>
  <si>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</si>
  <si>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</si>
  <si>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</si>
  <si>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</si>
  <si>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</si>
  <si>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</si>
  <si>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</si>
  <si>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</si>
  <si>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</si>
  <si>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</si>
  <si>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</si>
  <si>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</si>
  <si>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</si>
  <si>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</si>
  <si>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</si>
  <si>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</si>
  <si>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</si>
  <si>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</si>
  <si>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</si>
  <si>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</si>
  <si>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</si>
  <si>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</si>
  <si>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</si>
  <si>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</si>
  <si>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</si>
  <si>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</si>
  <si>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</si>
  <si>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</si>
  <si>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</si>
  <si>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</si>
  <si>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</si>
  <si>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</si>
  <si>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</si>
  <si>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</si>
  <si>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</si>
  <si>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</si>
  <si>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</si>
  <si>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</si>
  <si>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</si>
  <si>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</si>
  <si>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</si>
  <si>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</si>
  <si>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</si>
  <si>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</si>
  <si>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</si>
  <si>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</si>
  <si>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</si>
  <si>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</si>
  <si>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</si>
  <si>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</si>
  <si>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</si>
  <si>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</si>
  <si>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</si>
  <si>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</si>
  <si>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</si>
  <si>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</si>
  <si>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</si>
  <si>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</si>
  <si>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</si>
  <si>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</si>
  <si>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</si>
  <si>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</si>
  <si>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</si>
  <si>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</si>
  <si>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</si>
  <si>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</si>
  <si>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</si>
  <si>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</si>
  <si>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</si>
  <si>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</si>
  <si>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</si>
  <si>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</si>
  <si>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</si>
  <si>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</si>
  <si>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</si>
  <si>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</si>
  <si>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</si>
  <si>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</si>
  <si>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</si>
  <si>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</si>
  <si>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</si>
  <si>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</si>
  <si>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</si>
  <si>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</si>
  <si>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</si>
  <si>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</si>
  <si>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</si>
  <si>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</si>
  <si>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</si>
  <si>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</si>
  <si>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</si>
  <si>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</si>
  <si>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</si>
  <si>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</si>
  <si>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</si>
  <si>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</si>
  <si>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</si>
  <si>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</si>
  <si>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</si>
  <si>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</si>
  <si>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</si>
  <si>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</si>
  <si>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</si>
  <si>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</si>
  <si>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</si>
  <si>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</si>
  <si>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</si>
  <si>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</si>
  <si>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</si>
  <si>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</si>
  <si>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</si>
  <si>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</si>
  <si>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</si>
  <si>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</si>
  <si>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</si>
  <si>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</si>
  <si>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</si>
  <si>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</si>
  <si>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</si>
  <si>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</si>
  <si>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</si>
  <si>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</si>
  <si>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</si>
  <si>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</si>
  <si>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</si>
  <si>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</si>
  <si>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</si>
  <si>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</si>
  <si>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</si>
  <si>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</si>
  <si>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</si>
  <si>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</si>
  <si>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</si>
  <si>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</si>
  <si>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</si>
  <si>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</si>
  <si>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</si>
  <si>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</si>
  <si>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</si>
  <si>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</si>
  <si>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</si>
  <si>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</si>
  <si>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</si>
  <si>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</si>
  <si>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</si>
  <si>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</si>
  <si>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</si>
  <si>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</si>
  <si>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</si>
  <si>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</si>
  <si>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</si>
  <si>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</si>
  <si>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</si>
  <si>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</si>
  <si>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</si>
  <si>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</si>
  <si>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</si>
  <si>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</si>
  <si>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</si>
  <si>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</si>
  <si>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</si>
  <si>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</si>
  <si>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</si>
  <si>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</si>
  <si>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</si>
  <si>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</si>
  <si>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</si>
  <si>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</si>
  <si>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</si>
  <si>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</si>
  <si>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</si>
  <si>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</si>
  <si>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</si>
  <si>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</si>
  <si>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</si>
  <si>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</si>
  <si>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</si>
  <si>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</si>
  <si>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</si>
  <si>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</si>
  <si>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</si>
  <si>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</si>
  <si>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</si>
  <si>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</si>
  <si>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</si>
  <si>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</si>
  <si>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</si>
  <si>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</si>
  <si>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</si>
  <si>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</si>
  <si>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</si>
  <si>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</si>
  <si>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</si>
  <si>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</si>
  <si>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</si>
  <si>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</si>
  <si>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</si>
  <si>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</si>
  <si>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</si>
  <si>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</si>
  <si>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</si>
  <si>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</si>
  <si>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</si>
  <si>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</si>
  <si>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</si>
  <si>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</si>
  <si>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</si>
  <si>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</si>
  <si>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</si>
  <si>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</si>
  <si>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</si>
  <si>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</si>
  <si>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</si>
  <si>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</si>
  <si>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</si>
  <si>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</si>
  <si>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</si>
  <si>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</si>
  <si>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</si>
  <si>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</si>
  <si>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</si>
  <si>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</si>
  <si>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</si>
  <si>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</si>
  <si>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</si>
  <si>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</si>
  <si>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</si>
  <si>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</si>
  <si>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</si>
  <si>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</si>
  <si>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</si>
  <si>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</si>
  <si>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</si>
  <si>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</si>
  <si>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</si>
  <si>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</si>
  <si>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</si>
  <si>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</si>
  <si>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</si>
  <si>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</si>
  <si>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</si>
  <si>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</si>
  <si>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</si>
  <si>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</si>
  <si>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</si>
  <si>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</si>
  <si>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</si>
  <si>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</si>
  <si>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</si>
  <si>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</si>
  <si>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</si>
  <si>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</si>
  <si>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</si>
  <si>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</si>
  <si>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</si>
  <si>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</si>
  <si>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</si>
  <si>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</si>
  <si>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</si>
  <si>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</si>
  <si>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</si>
  <si>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</si>
  <si>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</si>
  <si>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</si>
  <si>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</si>
  <si>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</si>
  <si>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</si>
  <si>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</si>
  <si>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</si>
  <si>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</si>
  <si>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</si>
  <si>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</si>
  <si>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</si>
  <si>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</si>
  <si>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</si>
  <si>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</si>
  <si>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</si>
  <si>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</si>
  <si>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</si>
  <si>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</si>
  <si>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</si>
  <si>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</si>
  <si>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</si>
  <si>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</si>
  <si>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</si>
  <si>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</si>
  <si>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</si>
  <si>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</si>
  <si>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</si>
  <si>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</si>
  <si>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</si>
  <si>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</si>
  <si>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</si>
  <si>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</si>
  <si>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</si>
  <si>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</si>
  <si>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</si>
  <si>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</si>
  <si>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</si>
  <si>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</si>
  <si>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</si>
  <si>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</si>
  <si>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</si>
  <si>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</si>
  <si>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</si>
  <si>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</si>
  <si>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</si>
  <si>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</si>
  <si>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</si>
  <si>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</si>
  <si>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</si>
  <si>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</si>
  <si>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</si>
  <si>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</si>
  <si>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</si>
  <si>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</si>
  <si>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</si>
  <si>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</si>
  <si>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</si>
  <si>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</si>
  <si>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</si>
  <si>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</si>
  <si>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</si>
  <si>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</si>
  <si>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</si>
  <si>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</si>
  <si>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</si>
  <si>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</si>
  <si>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</si>
  <si>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</si>
  <si>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</si>
  <si>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</si>
  <si>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</si>
  <si>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</si>
  <si>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</si>
  <si>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</si>
  <si>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</si>
  <si>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</si>
  <si>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</si>
  <si>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</si>
  <si>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</si>
  <si>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</si>
  <si>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</si>
  <si>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</si>
  <si>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</si>
  <si>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</si>
  <si>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</si>
  <si>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</si>
  <si>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</si>
  <si>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</si>
  <si>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</si>
  <si>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</si>
  <si>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</si>
  <si>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</si>
  <si>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</si>
  <si>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</si>
  <si>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</si>
  <si>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</si>
  <si>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</si>
  <si>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</si>
  <si>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</si>
  <si>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</si>
  <si>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</si>
  <si>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</si>
  <si>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</si>
  <si>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</si>
  <si>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</si>
  <si>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</si>
  <si>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</si>
  <si>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</si>
  <si>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</si>
  <si>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</si>
  <si>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</si>
  <si>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</si>
  <si>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</si>
  <si>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</si>
  <si>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</si>
  <si>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</si>
  <si>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</si>
  <si>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</si>
  <si>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</si>
  <si>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</si>
  <si>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</si>
  <si>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</si>
  <si>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</si>
  <si>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</si>
  <si>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</si>
  <si>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</si>
  <si>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</si>
  <si>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</si>
  <si>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</si>
  <si>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</si>
  <si>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</si>
  <si>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</si>
  <si>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</si>
  <si>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</si>
  <si>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</si>
  <si>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</si>
  <si>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</si>
  <si>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</si>
  <si>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</si>
  <si>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</si>
  <si>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</si>
  <si>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</si>
  <si>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</si>
  <si>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</si>
  <si>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</si>
  <si>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</si>
  <si>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</si>
  <si>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</si>
  <si>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</si>
  <si>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</si>
  <si>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</si>
  <si>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</si>
  <si>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</si>
  <si>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</si>
  <si>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</si>
  <si>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</si>
  <si>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</si>
  <si>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</si>
  <si>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</si>
  <si>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</si>
  <si>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</si>
  <si>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</si>
  <si>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</si>
  <si>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</si>
  <si>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</si>
  <si>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</si>
  <si>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</si>
  <si>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</si>
  <si>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</si>
  <si>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</si>
  <si>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</si>
  <si>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</si>
  <si>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</si>
  <si>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</si>
  <si>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</si>
  <si>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</si>
  <si>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</si>
  <si>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</si>
  <si>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</si>
  <si>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</si>
  <si>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</si>
  <si>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</si>
  <si>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</si>
  <si>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</si>
  <si>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</si>
  <si>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</si>
  <si>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</si>
  <si>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</si>
  <si>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</si>
  <si>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</si>
  <si>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</si>
  <si>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</si>
  <si>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</si>
  <si>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</si>
  <si>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</si>
  <si>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</si>
  <si>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</si>
  <si>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</si>
  <si>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</si>
  <si>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</si>
  <si>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</si>
  <si>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</si>
  <si>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</si>
  <si>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</si>
  <si>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</si>
  <si>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</si>
  <si>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</si>
  <si>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</si>
  <si>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</si>
  <si>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</si>
  <si>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</si>
  <si>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</si>
  <si>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</si>
  <si>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</si>
  <si>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</si>
  <si>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</si>
  <si>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</si>
  <si>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</si>
  <si>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</si>
  <si>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</si>
  <si>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</si>
  <si>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</si>
  <si>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</si>
  <si>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</si>
  <si>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</si>
  <si>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</si>
  <si>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</si>
  <si>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</si>
  <si>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</si>
  <si>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</si>
  <si>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</si>
  <si>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</si>
  <si>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</si>
  <si>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</si>
  <si>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</si>
  <si>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</si>
  <si>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</si>
  <si>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</si>
  <si>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</si>
  <si>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</si>
  <si>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</si>
  <si>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</si>
  <si>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</si>
  <si>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</si>
  <si>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</si>
  <si>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</si>
  <si>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</si>
  <si>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</si>
  <si>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</si>
  <si>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</si>
  <si>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</si>
  <si>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</si>
  <si>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</si>
  <si>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</si>
  <si>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</si>
  <si>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</si>
  <si>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</si>
  <si>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</si>
  <si>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</si>
  <si>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</si>
  <si>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</si>
  <si>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</si>
  <si>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</si>
  <si>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</si>
  <si>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</si>
  <si>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</si>
  <si>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</si>
  <si>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</si>
  <si>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</si>
  <si>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</si>
  <si>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</si>
  <si>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</si>
  <si>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</si>
  <si>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</si>
  <si>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</si>
  <si>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</si>
  <si>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</si>
  <si>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</si>
  <si>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</si>
  <si>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</si>
  <si>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</si>
  <si>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</si>
  <si>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</si>
  <si>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</si>
  <si>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</si>
  <si>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</si>
  <si>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</si>
  <si>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</si>
  <si>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</si>
  <si>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</si>
  <si>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</si>
  <si>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</si>
  <si>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</si>
  <si>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</si>
  <si>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</si>
  <si>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</si>
  <si>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</si>
  <si>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</si>
  <si>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</si>
  <si>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</si>
  <si>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</si>
  <si>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</si>
  <si>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</si>
  <si>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</si>
  <si>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</si>
  <si>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</si>
  <si>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</si>
  <si>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</si>
  <si>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</si>
  <si>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</si>
  <si>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</si>
  <si>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</si>
  <si>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</si>
  <si>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</si>
  <si>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</si>
  <si>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</si>
  <si>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</si>
  <si>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</si>
  <si>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</si>
  <si>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</si>
  <si>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</si>
  <si>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</si>
  <si>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</si>
  <si>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</si>
  <si>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</si>
  <si>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</si>
  <si>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</si>
  <si>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</si>
  <si>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</si>
  <si>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</si>
  <si>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</si>
  <si>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</si>
  <si>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</si>
  <si>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</si>
  <si>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</si>
  <si>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</si>
  <si>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</si>
  <si>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</si>
  <si>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</si>
  <si>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</si>
  <si>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</si>
  <si>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</si>
  <si>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</si>
  <si>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</si>
  <si>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</si>
  <si>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</si>
  <si>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</si>
  <si>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</si>
  <si>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</si>
  <si>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</si>
  <si>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</si>
  <si>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</si>
  <si>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</si>
  <si>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</si>
  <si>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</si>
  <si>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</si>
  <si>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</si>
  <si>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</si>
  <si>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</si>
  <si>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</si>
  <si>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</si>
  <si>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</si>
  <si>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</si>
  <si>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</si>
  <si>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</si>
  <si>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</si>
  <si>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</si>
  <si>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</si>
  <si>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</si>
  <si>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</si>
  <si>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</si>
  <si>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</si>
  <si>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</si>
  <si>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</si>
  <si>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</si>
  <si>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</si>
  <si>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</si>
  <si>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</si>
  <si>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</si>
  <si>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</si>
  <si>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</si>
  <si>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</si>
  <si>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</si>
  <si>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</si>
  <si>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</si>
  <si>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</si>
  <si>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</si>
  <si>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</si>
  <si>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</si>
  <si>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</si>
  <si>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</si>
  <si>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</si>
  <si>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</si>
  <si>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</si>
  <si>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</si>
  <si>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</si>
  <si>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</si>
  <si>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</si>
  <si>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</si>
  <si>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</si>
  <si>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</si>
  <si>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</si>
  <si>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</si>
  <si>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</si>
  <si>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</si>
  <si>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</si>
  <si>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</si>
  <si>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</si>
  <si>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</si>
  <si>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</si>
  <si>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</si>
  <si>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</si>
  <si>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</si>
  <si>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</si>
  <si>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</si>
  <si>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</si>
  <si>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</si>
  <si>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</si>
  <si>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</si>
  <si>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</si>
  <si>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</si>
  <si>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</si>
  <si>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</si>
  <si>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</si>
  <si>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</si>
  <si>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</si>
  <si>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</si>
  <si>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</si>
  <si>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</si>
  <si>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</si>
  <si>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</si>
  <si>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</si>
  <si>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</si>
  <si>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</si>
  <si>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</si>
  <si>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</si>
  <si>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</si>
  <si>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</si>
  <si>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</si>
  <si>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</si>
  <si>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</si>
  <si>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</si>
  <si>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</si>
  <si>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</si>
  <si>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</si>
  <si>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</si>
  <si>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</si>
  <si>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</si>
  <si>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</si>
  <si>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</si>
  <si>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</si>
  <si>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</si>
  <si>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</si>
  <si>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</si>
  <si>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</si>
  <si>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</si>
  <si>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</si>
  <si>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</si>
  <si>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</si>
  <si>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</si>
  <si>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</si>
  <si>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</si>
  <si>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</si>
  <si>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</si>
  <si>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</si>
  <si>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</si>
  <si>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</si>
  <si>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</si>
  <si>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</si>
  <si>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</si>
  <si>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</si>
  <si>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</si>
  <si>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</si>
  <si>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</si>
  <si>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</si>
  <si>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</si>
  <si>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</si>
  <si>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</si>
  <si>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</si>
  <si>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</si>
  <si>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</si>
  <si>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</si>
  <si>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</si>
  <si>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</si>
  <si>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</si>
  <si>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</si>
  <si>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</si>
  <si>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</si>
  <si>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</si>
  <si>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</si>
  <si>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</si>
  <si>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</si>
  <si>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</si>
  <si>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</si>
  <si>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</si>
  <si>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</si>
  <si>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</si>
  <si>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</si>
  <si>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</si>
  <si>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</si>
  <si>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</si>
  <si>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</si>
  <si>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</si>
  <si>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</si>
  <si>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</si>
  <si>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</si>
  <si>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</si>
  <si>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</si>
  <si>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</si>
  <si>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</si>
  <si>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</si>
  <si>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</si>
  <si>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</si>
  <si>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</si>
  <si>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</si>
  <si>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</si>
  <si>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</si>
  <si>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</si>
  <si>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</si>
  <si>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</si>
  <si>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</si>
  <si>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</si>
  <si>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</si>
  <si>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</si>
  <si>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</si>
  <si>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</si>
  <si>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</si>
  <si>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</si>
  <si>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</si>
  <si>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</si>
  <si>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</si>
  <si>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</si>
  <si>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</si>
  <si>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</si>
  <si>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</si>
  <si>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</si>
  <si>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</si>
  <si>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</si>
  <si>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</si>
  <si>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</si>
  <si>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</si>
  <si>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</si>
  <si>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</si>
  <si>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</si>
  <si>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</si>
  <si>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</si>
  <si>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</si>
  <si>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</si>
  <si>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</si>
  <si>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</si>
  <si>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</si>
  <si>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</si>
  <si>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</si>
  <si>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</si>
  <si>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</si>
  <si>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</si>
  <si>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</si>
  <si>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</si>
  <si>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</si>
  <si>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</si>
  <si>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</si>
  <si>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</si>
  <si>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</si>
  <si>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</si>
  <si>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</si>
  <si>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</si>
  <si>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</si>
  <si>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</si>
  <si>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</si>
  <si>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</si>
  <si>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</si>
  <si>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</si>
  <si>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</si>
  <si>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</si>
  <si>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</si>
  <si>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</si>
  <si>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</si>
  <si>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</si>
  <si>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</si>
  <si>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</si>
  <si>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</si>
  <si>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</si>
  <si>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</si>
  <si>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</si>
  <si>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</si>
  <si>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</si>
  <si>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</si>
  <si>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</si>
  <si>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</si>
  <si>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</si>
  <si>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</si>
  <si>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</si>
  <si>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</si>
  <si>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</si>
  <si>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</si>
  <si>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</si>
  <si>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</si>
  <si>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</si>
  <si>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</si>
  <si>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</si>
  <si>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</si>
  <si>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</si>
  <si>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</si>
  <si>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</si>
  <si>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</si>
  <si>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</si>
  <si>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</si>
  <si>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</si>
  <si>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</si>
  <si>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</si>
  <si>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</si>
  <si>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</si>
  <si>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</si>
  <si>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</si>
  <si>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</si>
  <si>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</si>
  <si>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</si>
  <si>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</si>
  <si>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</si>
  <si>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</si>
  <si>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</si>
  <si>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</si>
  <si>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</si>
  <si>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</si>
  <si>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</si>
  <si>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</si>
  <si>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</si>
  <si>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</si>
  <si>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</si>
  <si>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</si>
  <si>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</si>
  <si>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</si>
  <si>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</si>
  <si>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</si>
  <si>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</si>
  <si>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</si>
  <si>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</si>
  <si>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</si>
  <si>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</si>
  <si>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</si>
  <si>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</si>
  <si>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</si>
  <si>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</si>
  <si>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</si>
  <si>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</si>
  <si>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</si>
  <si>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</si>
  <si>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</si>
  <si>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</si>
  <si>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</si>
  <si>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</si>
  <si>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</si>
  <si>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</si>
  <si>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</si>
  <si>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</si>
  <si>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</si>
  <si>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</si>
  <si>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</si>
  <si>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</si>
  <si>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</si>
  <si>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</si>
  <si>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</si>
  <si>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</si>
  <si>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</si>
  <si>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</si>
  <si>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</si>
  <si>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</si>
  <si>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</si>
  <si>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</si>
  <si>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</si>
  <si>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</si>
  <si>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</si>
  <si>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</si>
  <si>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</si>
  <si>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</si>
  <si>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</si>
  <si>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</si>
  <si>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</si>
  <si>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</si>
  <si>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</si>
  <si>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</si>
  <si>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</si>
  <si>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</si>
  <si>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</si>
  <si>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</si>
  <si>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</si>
  <si>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</si>
  <si>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</si>
  <si>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</si>
  <si>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</si>
  <si>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</si>
  <si>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</si>
  <si>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</si>
  <si>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</si>
  <si>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</si>
  <si>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</si>
  <si>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</si>
  <si>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</si>
  <si>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</si>
  <si>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</si>
  <si>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</si>
  <si>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</si>
  <si>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</si>
  <si>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</si>
  <si>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</si>
  <si>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</si>
  <si>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</si>
  <si>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</si>
  <si>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</si>
  <si>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</si>
  <si>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</si>
  <si>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</si>
  <si>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</si>
  <si>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</si>
  <si>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</si>
  <si>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</si>
  <si>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</si>
  <si>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</si>
  <si>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</si>
  <si>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</si>
  <si>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</si>
  <si>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</si>
  <si>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</si>
  <si>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</si>
  <si>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</si>
  <si>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</si>
  <si>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</si>
  <si>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</si>
  <si>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</si>
  <si>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</si>
  <si>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</si>
  <si>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</si>
  <si>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</si>
  <si>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</si>
  <si>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</si>
  <si>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</si>
  <si>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</si>
  <si>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</si>
  <si>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</si>
  <si>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</si>
  <si>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</si>
  <si>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</si>
  <si>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</si>
  <si>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</si>
  <si>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</si>
  <si>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</si>
  <si>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</si>
  <si>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</si>
  <si>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</si>
  <si>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</si>
  <si>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</si>
  <si>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</si>
  <si>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</si>
  <si>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</si>
  <si>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</si>
  <si>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</si>
  <si>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</si>
  <si>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</si>
  <si>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</si>
  <si>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</si>
  <si>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</si>
  <si>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</si>
  <si>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</si>
  <si>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</si>
  <si>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</si>
  <si>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</si>
  <si>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</si>
  <si>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</si>
  <si>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</si>
  <si>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</si>
  <si>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</si>
  <si>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</si>
  <si>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</si>
  <si>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</si>
  <si>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</si>
  <si>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</si>
  <si>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</si>
  <si>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</si>
  <si>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</si>
  <si>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</si>
  <si>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</si>
  <si>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</si>
  <si>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</si>
  <si>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</si>
  <si>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</si>
  <si>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</si>
  <si>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</si>
  <si>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</si>
  <si>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</si>
  <si>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</si>
  <si>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</si>
  <si>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</si>
  <si>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</si>
  <si>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</si>
  <si>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</si>
  <si>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</si>
  <si>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</si>
  <si>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</si>
  <si>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</si>
  <si>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</si>
  <si>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</si>
  <si>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</si>
  <si>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</si>
  <si>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</si>
  <si>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</si>
  <si>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</si>
  <si>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</si>
  <si>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</si>
  <si>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</si>
  <si>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</si>
  <si>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</si>
  <si>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</si>
  <si>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</si>
  <si>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</si>
  <si>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</si>
  <si>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</si>
  <si>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</si>
  <si>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</si>
  <si>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</si>
  <si>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</si>
  <si>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</si>
  <si>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</si>
  <si>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</si>
  <si>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</si>
  <si>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</si>
  <si>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</si>
  <si>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</si>
  <si>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</si>
  <si>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</si>
  <si>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</si>
  <si>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</si>
  <si>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</si>
  <si>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</si>
  <si>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</si>
  <si>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</si>
  <si>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</si>
  <si>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</si>
  <si>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</si>
  <si>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</si>
  <si>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</si>
  <si>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</si>
  <si>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</si>
  <si>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</si>
  <si>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</si>
  <si>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</si>
  <si>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</si>
  <si>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</si>
  <si>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</si>
  <si>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</si>
  <si>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</si>
  <si>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</si>
  <si>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</si>
  <si>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</si>
  <si>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</si>
  <si>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</si>
  <si>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</si>
  <si>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</si>
  <si>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</si>
  <si>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</si>
  <si>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</si>
  <si>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</si>
  <si>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</si>
  <si>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</si>
  <si>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</si>
  <si>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</si>
  <si>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</si>
  <si>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</si>
  <si>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</si>
  <si>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</si>
  <si>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</si>
  <si>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</si>
  <si>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</si>
  <si>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</si>
  <si>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</si>
  <si>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</si>
  <si>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</si>
  <si>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</si>
  <si>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</si>
  <si>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</si>
  <si>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</si>
  <si>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</si>
  <si>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</si>
  <si>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</si>
  <si>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</si>
  <si>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</si>
  <si>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</si>
  <si>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</si>
  <si>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</si>
  <si>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</si>
  <si>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</si>
  <si>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</si>
  <si>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</si>
  <si>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</si>
  <si>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</si>
  <si>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</si>
  <si>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</si>
  <si>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</si>
  <si>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</si>
  <si>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</si>
  <si>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</si>
  <si>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</si>
  <si>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</si>
  <si>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</si>
  <si>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</si>
  <si>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</si>
  <si>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</si>
  <si>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</si>
  <si>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</si>
  <si>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</si>
  <si>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</si>
  <si>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</si>
  <si>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</si>
  <si>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</si>
  <si>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</si>
  <si>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</si>
  <si>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</si>
  <si>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</si>
  <si>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</si>
  <si>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Aurélia Marquis Sylvie Dal Degan</t>
  </si>
  <si>
    <t xml:space="preserve">Sasse</t>
  </si>
  <si>
    <t xml:space="preserve">Bayons</t>
  </si>
  <si>
    <t xml:space="preserve">06153650</t>
  </si>
  <si>
    <t xml:space="preserve">RCS PACA</t>
  </si>
  <si>
    <t xml:space="preserve">Robustesse:</t>
  </si>
  <si>
    <t xml:space="preserve">radier</t>
  </si>
  <si>
    <t xml:space="preserve">fort</t>
  </si>
  <si>
    <t xml:space="preserve">(très élevé)</t>
  </si>
  <si>
    <t xml:space="preserve">périphyton</t>
  </si>
  <si>
    <t xml:space="preserve"> rec. par taxa (0,015 %) supérieur à 20 % !</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</si>
  <si>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</si>
  <si>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</si>
  <si>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</si>
  <si>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</si>
  <si>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</si>
  <si>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</si>
  <si>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</si>
  <si>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</si>
  <si>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</si>
  <si>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</si>
  <si>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</si>
  <si>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</si>
  <si>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</si>
  <si>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</si>
  <si>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</si>
  <si>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Cf.</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</si>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</sst>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6">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9">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BFBFB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BFBFBF"/>
        <bgColor rgb="FFC0C0C0"/>
      </patternFill>
    </fill>
    <fill>
      <patternFill patternType="solid">
        <fgColor rgb="FFEFEFEF"/>
        <bgColor rgb="FFFFFFFF"/>
      </patternFill>
    </fill>
    <fill>
      <patternFill patternType="solid">
        <fgColor rgb="FFFFFFFF"/>
        <bgColor rgb="FFEFEFEF"/>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general"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general"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general"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2" fillId="0" borderId="21" xfId="0" applyFont="true" applyBorder="true" applyAlignment="true" applyProtection="false">
      <alignment horizontal="general" vertical="bottom" textRotation="0" wrapText="false" indent="0" shrinkToFit="false"/>
      <protection locked="true" hidden="false"/>
    </xf>
    <xf numFmtId="164" fontId="43" fillId="0" borderId="22"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26" borderId="24" xfId="0" applyFont="true" applyBorder="true" applyAlignment="true" applyProtection="false">
      <alignment horizontal="center" vertical="bottom" textRotation="0" wrapText="false" indent="0" shrinkToFit="false"/>
      <protection locked="true" hidden="false"/>
    </xf>
    <xf numFmtId="164" fontId="47" fillId="26" borderId="24" xfId="0" applyFont="true" applyBorder="true" applyAlignment="false" applyProtection="false">
      <alignment horizontal="general" vertical="bottom" textRotation="0" wrapText="false" indent="0" shrinkToFit="false"/>
      <protection locked="true" hidden="false"/>
    </xf>
    <xf numFmtId="164" fontId="48" fillId="26" borderId="21" xfId="0" applyFont="true" applyBorder="true" applyAlignment="true" applyProtection="false">
      <alignment horizontal="center" vertical="bottom" textRotation="0" wrapText="true" indent="0" shrinkToFit="false"/>
      <protection locked="true" hidden="false"/>
    </xf>
    <xf numFmtId="164" fontId="0" fillId="26" borderId="25" xfId="0" applyFont="false" applyBorder="true" applyAlignment="false" applyProtection="false">
      <alignment horizontal="general" vertical="bottom" textRotation="0" wrapText="false" indent="0" shrinkToFit="false"/>
      <protection locked="true" hidden="false"/>
    </xf>
    <xf numFmtId="164" fontId="47" fillId="11" borderId="26" xfId="0" applyFont="true" applyBorder="true" applyAlignment="true" applyProtection="false">
      <alignment horizontal="left" vertical="bottom" textRotation="0" wrapText="false" indent="0" shrinkToFit="false"/>
      <protection locked="true" hidden="false"/>
    </xf>
    <xf numFmtId="164" fontId="42" fillId="11" borderId="26" xfId="0" applyFont="true" applyBorder="true" applyAlignment="true" applyProtection="false">
      <alignment horizontal="general" vertical="bottom" textRotation="0" wrapText="false" indent="0" shrinkToFit="false"/>
      <protection locked="true" hidden="false"/>
    </xf>
    <xf numFmtId="164" fontId="37" fillId="11" borderId="17" xfId="0" applyFont="true" applyBorder="true" applyAlignment="true" applyProtection="false">
      <alignment horizontal="right" vertical="bottom" textRotation="0" wrapText="false" indent="0" shrinkToFit="false"/>
      <protection locked="true" hidden="false"/>
    </xf>
    <xf numFmtId="164" fontId="37" fillId="11" borderId="27" xfId="0" applyFont="true" applyBorder="true" applyAlignment="true" applyProtection="false">
      <alignment horizontal="right" vertical="bottom" textRotation="0" wrapText="false" indent="0" shrinkToFit="false"/>
      <protection locked="true" hidden="false"/>
    </xf>
    <xf numFmtId="164" fontId="48" fillId="20" borderId="28" xfId="0" applyFont="true" applyBorder="true" applyAlignment="true" applyProtection="false">
      <alignment horizontal="center"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50" fillId="27" borderId="17" xfId="0" applyFont="true" applyBorder="true" applyAlignment="true" applyProtection="false">
      <alignment horizontal="center" vertical="bottom" textRotation="0" wrapText="false" indent="0" shrinkToFit="false"/>
      <protection locked="true" hidden="false"/>
    </xf>
    <xf numFmtId="164" fontId="50" fillId="26" borderId="17" xfId="0" applyFont="true" applyBorder="true" applyAlignment="true" applyProtection="false">
      <alignment horizontal="general" vertical="bottom" textRotation="0" wrapText="false" indent="0" shrinkToFit="false"/>
      <protection locked="true" hidden="false"/>
    </xf>
    <xf numFmtId="164" fontId="51" fillId="26" borderId="29" xfId="0" applyFont="true" applyBorder="true" applyAlignment="true" applyProtection="false">
      <alignment horizontal="general" vertical="bottom" textRotation="0" wrapText="false" indent="0" shrinkToFit="false"/>
      <protection locked="true" hidden="false"/>
    </xf>
    <xf numFmtId="164" fontId="0" fillId="26" borderId="2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52" fillId="22" borderId="26" xfId="0" applyFont="true" applyBorder="true" applyAlignment="tru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1" fillId="20" borderId="28" xfId="0" applyFont="true" applyBorder="true" applyAlignment="true" applyProtection="false">
      <alignment horizontal="general" vertical="bottom" textRotation="0" wrapText="false" indent="0" shrinkToFit="false"/>
      <protection locked="true" hidden="false"/>
    </xf>
    <xf numFmtId="164" fontId="50" fillId="27" borderId="0" xfId="0" applyFont="true" applyBorder="false" applyAlignment="true" applyProtection="false">
      <alignment horizontal="center" vertical="bottom" textRotation="0" wrapText="false" indent="0" shrinkToFit="false"/>
      <protection locked="true" hidden="false"/>
    </xf>
    <xf numFmtId="165" fontId="50" fillId="27" borderId="0" xfId="0" applyFont="true" applyBorder="false" applyAlignment="true" applyProtection="false">
      <alignment horizontal="center" vertical="bottom" textRotation="0" wrapText="false" indent="0" shrinkToFit="false"/>
      <protection locked="true" hidden="false"/>
    </xf>
    <xf numFmtId="164" fontId="50" fillId="26" borderId="0" xfId="0" applyFont="true" applyBorder="false" applyAlignment="true" applyProtection="false">
      <alignment horizontal="general" vertical="bottom" textRotation="0" wrapText="false" indent="0" shrinkToFit="false"/>
      <protection locked="true" hidden="false"/>
    </xf>
    <xf numFmtId="165" fontId="43" fillId="11" borderId="0" xfId="0" applyFont="true" applyBorder="true" applyAlignment="true" applyProtection="false">
      <alignment horizontal="center" vertical="bottom" textRotation="0" wrapText="false" indent="0" shrinkToFit="false"/>
      <protection locked="true" hidden="false"/>
    </xf>
    <xf numFmtId="165" fontId="43" fillId="11"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49" fillId="0" borderId="0" xfId="0" applyFont="true" applyBorder="fals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49" fillId="0" borderId="0"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49" fillId="0" borderId="0" xfId="0" applyFont="true" applyBorder="false" applyAlignment="true" applyProtection="false">
      <alignment horizontal="left"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8" fillId="0" borderId="0" xfId="0" applyFont="true" applyBorder="false" applyAlignment="true" applyProtection="false">
      <alignment horizontal="general" vertical="bottom" textRotation="0" wrapText="tru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49" fillId="0" borderId="28" xfId="0" applyFont="true" applyBorder="true" applyAlignment="true" applyProtection="false">
      <alignment horizontal="general" vertical="bottom" textRotation="0" wrapText="false" indent="0" shrinkToFit="false"/>
      <protection locked="true" hidden="false"/>
    </xf>
    <xf numFmtId="164" fontId="50" fillId="26" borderId="30" xfId="0" applyFont="true" applyBorder="true" applyAlignment="true" applyProtection="false">
      <alignment horizontal="general" vertical="bottom" textRotation="0" wrapText="false" indent="0" shrinkToFit="false"/>
      <protection locked="true" hidden="false"/>
    </xf>
    <xf numFmtId="164" fontId="47" fillId="22" borderId="26" xfId="0" applyFont="true" applyBorder="true" applyAlignment="true" applyProtection="false">
      <alignment horizontal="left" vertical="bottom" textRotation="0" wrapText="false" indent="0" shrinkToFit="false"/>
      <protection locked="true" hidden="false"/>
    </xf>
    <xf numFmtId="164" fontId="47" fillId="11" borderId="26" xfId="0" applyFont="true" applyBorder="true" applyAlignment="true" applyProtection="false">
      <alignment horizontal="general" vertical="bottom" textRotation="0" wrapText="false" indent="0" shrinkToFit="false"/>
      <protection locked="true" hidden="false"/>
    </xf>
    <xf numFmtId="164" fontId="48" fillId="20" borderId="28" xfId="0" applyFont="true" applyBorder="true" applyAlignment="true" applyProtection="false">
      <alignment horizontal="left"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26" borderId="29" xfId="0" applyFont="true" applyBorder="true" applyAlignment="true" applyProtection="false">
      <alignment horizontal="general" vertical="bottom" textRotation="0" wrapText="false" indent="0" shrinkToFit="false"/>
      <protection locked="true" hidden="false"/>
    </xf>
    <xf numFmtId="164" fontId="51"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27" borderId="0" xfId="0" applyFont="true" applyBorder="false" applyAlignment="true" applyProtection="false">
      <alignment horizontal="center" vertical="bottom" textRotation="0" wrapText="false" indent="0" shrinkToFit="false"/>
      <protection locked="true" hidden="false"/>
    </xf>
    <xf numFmtId="165" fontId="65" fillId="27" borderId="0" xfId="0" applyFont="true" applyBorder="false" applyAlignment="true" applyProtection="false">
      <alignment horizontal="center" vertical="bottom" textRotation="0" wrapText="false" indent="0" shrinkToFit="false"/>
      <protection locked="true" hidden="false"/>
    </xf>
    <xf numFmtId="164" fontId="66" fillId="27" borderId="0" xfId="0" applyFont="true" applyBorder="false" applyAlignment="true" applyProtection="false">
      <alignment horizontal="center" vertical="bottom" textRotation="0" wrapText="false" indent="0" shrinkToFit="false"/>
      <protection locked="true" hidden="false"/>
    </xf>
    <xf numFmtId="164" fontId="66" fillId="26" borderId="0" xfId="0" applyFont="true" applyBorder="false" applyAlignment="true" applyProtection="false">
      <alignment horizontal="general" vertical="bottom" textRotation="0" wrapText="false" indent="0" shrinkToFit="false"/>
      <protection locked="true" hidden="false"/>
    </xf>
    <xf numFmtId="164" fontId="67" fillId="26"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50" fillId="27" borderId="18" xfId="0" applyFont="true" applyBorder="true" applyAlignment="true" applyProtection="false">
      <alignment horizontal="center"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26" borderId="29" xfId="0" applyFont="false" applyBorder="true" applyAlignment="true" applyProtection="false">
      <alignment horizontal="general" vertical="bottom" textRotation="0" wrapText="false" indent="0" shrinkToFit="false"/>
      <protection locked="true" hidden="false"/>
    </xf>
    <xf numFmtId="164" fontId="69" fillId="27" borderId="0" xfId="0" applyFont="true" applyBorder="false" applyAlignment="true" applyProtection="false">
      <alignment horizontal="center" vertical="bottom" textRotation="0" wrapText="false" indent="0" shrinkToFit="false"/>
      <protection locked="true" hidden="false"/>
    </xf>
    <xf numFmtId="164" fontId="69" fillId="26" borderId="0" xfId="0" applyFont="true" applyBorder="false" applyAlignment="true" applyProtection="false">
      <alignment horizontal="general" vertical="bottom" textRotation="0" wrapText="false" indent="0" shrinkToFit="false"/>
      <protection locked="true" hidden="false"/>
    </xf>
    <xf numFmtId="164" fontId="50" fillId="27" borderId="0" xfId="0" applyFont="true" applyBorder="true" applyAlignment="true" applyProtection="false">
      <alignment horizontal="center" vertical="bottom" textRotation="0" wrapText="false" indent="0" shrinkToFit="false"/>
      <protection locked="true" hidden="false"/>
    </xf>
    <xf numFmtId="165" fontId="50" fillId="27" borderId="0" xfId="0" applyFont="true" applyBorder="true" applyAlignment="true" applyProtection="false">
      <alignment horizontal="center" vertical="bottom" textRotation="0" wrapText="false" indent="0" shrinkToFit="false"/>
      <protection locked="true" hidden="false"/>
    </xf>
    <xf numFmtId="164" fontId="50" fillId="26" borderId="0" xfId="0" applyFont="true" applyBorder="true" applyAlignment="true" applyProtection="false">
      <alignment horizontal="general" vertical="bottom" textRotation="0" wrapText="false" indent="0" shrinkToFit="false"/>
      <protection locked="true" hidden="false"/>
    </xf>
    <xf numFmtId="164" fontId="39" fillId="22" borderId="26" xfId="0" applyFont="true" applyBorder="true" applyAlignment="true" applyProtection="false">
      <alignment horizontal="left" vertical="bottom" textRotation="0" wrapText="false" indent="0" shrinkToFit="false"/>
      <protection locked="true" hidden="false"/>
    </xf>
    <xf numFmtId="164" fontId="47" fillId="20" borderId="28"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1"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26" borderId="29" xfId="0" applyFont="tru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true">
      <alignment horizontal="left" vertical="bottom" textRotation="0" wrapText="false" indent="0" shrinkToFit="false"/>
      <protection locked="true" hidden="false"/>
    </xf>
    <xf numFmtId="164" fontId="52" fillId="22" borderId="26" xfId="0" applyFont="true" applyBorder="true" applyAlignment="true" applyProtection="true">
      <alignment horizontal="general" vertical="bottom" textRotation="0" wrapText="false" indent="0" shrinkToFit="false"/>
      <protection locked="true" hidden="false"/>
    </xf>
    <xf numFmtId="165" fontId="43" fillId="22" borderId="0" xfId="0" applyFont="true" applyBorder="true" applyAlignment="true" applyProtection="true">
      <alignment horizontal="center" vertical="bottom" textRotation="0" wrapText="false" indent="0" shrinkToFit="false"/>
      <protection locked="true" hidden="false"/>
    </xf>
    <xf numFmtId="165" fontId="43" fillId="22" borderId="28" xfId="0" applyFont="true" applyBorder="true" applyAlignment="true" applyProtection="true">
      <alignment horizontal="center" vertical="bottom" textRotation="0" wrapText="false" indent="0" shrinkToFit="false"/>
      <protection locked="true" hidden="false"/>
    </xf>
    <xf numFmtId="164" fontId="53" fillId="20" borderId="28" xfId="0" applyFont="true" applyBorder="true" applyAlignment="true" applyProtection="true">
      <alignment horizontal="general" vertical="bottom" textRotation="0" wrapText="false" indent="0" shrinkToFit="false"/>
      <protection locked="true" hidden="false"/>
    </xf>
    <xf numFmtId="164" fontId="49" fillId="0" borderId="29" xfId="0" applyFont="true" applyBorder="true" applyAlignment="true" applyProtection="true">
      <alignment horizontal="general" vertical="bottom" textRotation="0" wrapText="false" indent="0" shrinkToFit="false"/>
      <protection locked="true" hidden="false"/>
    </xf>
    <xf numFmtId="164" fontId="50" fillId="27" borderId="0" xfId="0" applyFont="true" applyBorder="false" applyAlignment="true" applyProtection="true">
      <alignment horizontal="center" vertical="bottom" textRotation="0" wrapText="false" indent="0" shrinkToFit="false"/>
      <protection locked="true" hidden="false"/>
    </xf>
    <xf numFmtId="165" fontId="50" fillId="27" borderId="0" xfId="0" applyFont="true" applyBorder="false" applyAlignment="true" applyProtection="true">
      <alignment horizontal="center" vertical="bottom" textRotation="0" wrapText="false" indent="0" shrinkToFit="false"/>
      <protection locked="true" hidden="false"/>
    </xf>
    <xf numFmtId="164" fontId="50" fillId="26" borderId="0" xfId="0" applyFont="true" applyBorder="false" applyAlignment="true" applyProtection="true">
      <alignment horizontal="general" vertical="bottom" textRotation="0" wrapText="false" indent="0" shrinkToFit="false"/>
      <protection locked="true" hidden="false"/>
    </xf>
    <xf numFmtId="164" fontId="51" fillId="26" borderId="29" xfId="0" applyFont="true" applyBorder="true" applyAlignment="true" applyProtection="true">
      <alignment horizontal="general" vertical="bottom" textRotation="0" wrapText="false" indent="0" shrinkToFit="false"/>
      <protection locked="true" hidden="false"/>
    </xf>
    <xf numFmtId="164" fontId="0" fillId="26" borderId="29" xfId="0" applyFont="false" applyBorder="true" applyAlignment="false" applyProtection="true">
      <alignment horizontal="general" vertical="bottom" textRotation="0" wrapText="false" indent="0" shrinkToFit="false"/>
      <protection locked="true" hidden="false"/>
    </xf>
    <xf numFmtId="164" fontId="19" fillId="22" borderId="29" xfId="0" applyFont="true" applyBorder="true" applyAlignment="true" applyProtection="false">
      <alignment horizontal="left" vertical="bottom" textRotation="0" wrapText="false" indent="0" shrinkToFit="false"/>
      <protection locked="true" hidden="false"/>
    </xf>
    <xf numFmtId="164" fontId="52" fillId="22" borderId="29" xfId="0" applyFont="true" applyBorder="true" applyAlignment="true" applyProtection="false">
      <alignment horizontal="general" vertical="bottom" textRotation="0" wrapText="false" indent="0" shrinkToFit="false"/>
      <protection locked="true" hidden="false"/>
    </xf>
    <xf numFmtId="164" fontId="19" fillId="22" borderId="31" xfId="0" applyFont="true" applyBorder="true" applyAlignment="true" applyProtection="false">
      <alignment horizontal="left" vertical="bottom" textRotation="0" wrapText="false" indent="0" shrinkToFit="false"/>
      <protection locked="true" hidden="false"/>
    </xf>
    <xf numFmtId="164" fontId="52" fillId="22" borderId="31" xfId="0" applyFont="true" applyBorder="true" applyAlignment="true" applyProtection="false">
      <alignment horizontal="general" vertical="bottom" textRotation="0" wrapText="false" indent="0" shrinkToFit="false"/>
      <protection locked="true" hidden="false"/>
    </xf>
    <xf numFmtId="164" fontId="53" fillId="20" borderId="32" xfId="0" applyFont="true" applyBorder="true" applyAlignment="true" applyProtection="false">
      <alignment horizontal="general" vertical="bottom" textRotation="0" wrapText="false" indent="0" shrinkToFit="false"/>
      <protection locked="true" hidden="false"/>
    </xf>
    <xf numFmtId="164" fontId="49" fillId="0" borderId="31" xfId="0" applyFont="true" applyBorder="true" applyAlignment="true" applyProtection="false">
      <alignment horizontal="general" vertical="bottom" textRotation="0" wrapText="false" indent="0" shrinkToFit="false"/>
      <protection locked="true" hidden="false"/>
    </xf>
    <xf numFmtId="164" fontId="50" fillId="27" borderId="20" xfId="0" applyFont="true" applyBorder="true" applyAlignment="true" applyProtection="false">
      <alignment horizontal="center" vertical="bottom" textRotation="0" wrapText="false" indent="0" shrinkToFit="false"/>
      <protection locked="true" hidden="false"/>
    </xf>
    <xf numFmtId="165" fontId="50" fillId="27" borderId="20" xfId="0" applyFont="true" applyBorder="true" applyAlignment="true" applyProtection="false">
      <alignment horizontal="center" vertical="bottom" textRotation="0" wrapText="false" indent="0" shrinkToFit="false"/>
      <protection locked="true" hidden="false"/>
    </xf>
    <xf numFmtId="164" fontId="50" fillId="26" borderId="20" xfId="0" applyFont="true" applyBorder="true" applyAlignment="true" applyProtection="false">
      <alignment horizontal="general" vertical="bottom" textRotation="0" wrapText="false" indent="0" shrinkToFit="false"/>
      <protection locked="true" hidden="false"/>
    </xf>
    <xf numFmtId="164" fontId="51" fillId="26" borderId="31"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3" xfId="0" applyFont="true" applyBorder="true" applyAlignment="false" applyProtection="false">
      <alignment horizontal="general" vertical="bottom" textRotation="0" wrapText="false" indent="0" shrinkToFit="false"/>
      <protection locked="true" hidden="false"/>
    </xf>
    <xf numFmtId="164" fontId="0" fillId="20" borderId="34" xfId="0" applyFont="false" applyBorder="true" applyAlignment="false" applyProtection="false">
      <alignment horizontal="general" vertical="bottom" textRotation="0" wrapText="false" indent="0" shrinkToFit="false"/>
      <protection locked="true" hidden="false"/>
    </xf>
    <xf numFmtId="164" fontId="43" fillId="20" borderId="35" xfId="0" applyFont="tru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false" applyProtection="false">
      <alignment horizontal="general" vertical="bottom" textRotation="0" wrapText="false" indent="0" shrinkToFit="false"/>
      <protection locked="true" hidden="false"/>
    </xf>
    <xf numFmtId="164" fontId="0" fillId="20" borderId="37" xfId="0" applyFont="true" applyBorder="true" applyAlignment="false" applyProtection="false">
      <alignment horizontal="general" vertical="bottom" textRotation="0" wrapText="false" indent="0" shrinkToFit="false"/>
      <protection locked="true" hidden="false"/>
    </xf>
    <xf numFmtId="168" fontId="0" fillId="20" borderId="37" xfId="0" applyFont="true" applyBorder="true" applyAlignment="true" applyProtection="false">
      <alignment horizontal="center" vertical="bottom" textRotation="0" wrapText="false" indent="0" shrinkToFit="false"/>
      <protection locked="true" hidden="false"/>
    </xf>
    <xf numFmtId="164" fontId="43" fillId="20" borderId="38"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0" fillId="20" borderId="39" xfId="0" applyFont="true" applyBorder="true" applyAlignment="true" applyProtection="false">
      <alignment horizontal="center" vertical="bottom" textRotation="0" wrapText="false" indent="0" shrinkToFit="false"/>
      <protection locked="true" hidden="false"/>
    </xf>
    <xf numFmtId="164" fontId="0" fillId="20" borderId="36"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9" xfId="0" applyFont="fals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8" xfId="0" applyFont="true" applyBorder="true" applyAlignment="true" applyProtection="false">
      <alignment horizontal="center" vertical="bottom" textRotation="0" wrapText="false" indent="0" shrinkToFit="false"/>
      <protection locked="true" hidden="false"/>
    </xf>
    <xf numFmtId="164" fontId="43"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43"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4" fontId="43" fillId="0" borderId="44" xfId="0" applyFont="true" applyBorder="true" applyAlignment="false" applyProtection="true">
      <alignment horizontal="general" vertical="bottom" textRotation="0" wrapText="false" indent="0" shrinkToFit="false"/>
      <protection locked="false" hidden="false"/>
    </xf>
    <xf numFmtId="164" fontId="0" fillId="0" borderId="45" xfId="0" applyFont="false" applyBorder="true" applyAlignment="false" applyProtection="true">
      <alignment horizontal="general" vertical="bottom" textRotation="0" wrapText="false" indent="0" shrinkToFit="false"/>
      <protection locked="false" hidden="false"/>
    </xf>
    <xf numFmtId="168" fontId="0" fillId="0" borderId="45" xfId="0" applyFont="false" applyBorder="true" applyAlignment="false" applyProtection="true">
      <alignment horizontal="general" vertical="bottom" textRotation="0" wrapText="false" indent="0" shrinkToFit="false"/>
      <protection locked="false" hidden="false"/>
    </xf>
    <xf numFmtId="169" fontId="43" fillId="0" borderId="46" xfId="0" applyFont="tru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right" vertical="bottom" textRotation="0" wrapText="false" indent="0" shrinkToFit="false"/>
      <protection locked="false" hidden="false"/>
    </xf>
    <xf numFmtId="170" fontId="0" fillId="0" borderId="47"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0" fontId="0" fillId="0" borderId="47" xfId="0" applyFont="false" applyBorder="true" applyAlignment="false" applyProtection="true">
      <alignment horizontal="general" vertical="bottom" textRotation="0" wrapText="false" indent="0" shrinkToFit="false"/>
      <protection locked="false" hidden="false"/>
    </xf>
    <xf numFmtId="171" fontId="0" fillId="0" borderId="44"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8" borderId="18" xfId="0" applyFont="fals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2" shrinkToFit="false"/>
      <protection locked="true" hidden="false"/>
    </xf>
    <xf numFmtId="164" fontId="84" fillId="28" borderId="0" xfId="0" applyFont="true" applyBorder="true" applyAlignment="false" applyProtection="false">
      <alignment horizontal="general" vertical="bottom" textRotation="0" wrapText="false" indent="0" shrinkToFit="false"/>
      <protection locked="true" hidden="false"/>
    </xf>
    <xf numFmtId="164" fontId="85" fillId="28" borderId="0" xfId="0" applyFont="true" applyBorder="true" applyAlignment="false" applyProtection="false">
      <alignment horizontal="general" vertical="bottom" textRotation="0" wrapText="false" indent="0" shrinkToFit="false"/>
      <protection locked="true" hidden="false"/>
    </xf>
    <xf numFmtId="164" fontId="84" fillId="28"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0" shrinkToFit="false"/>
      <protection locked="true" hidden="false"/>
    </xf>
    <xf numFmtId="164" fontId="86" fillId="28" borderId="0" xfId="0" applyFont="true" applyBorder="true" applyAlignment="true" applyProtection="false">
      <alignment horizontal="center" vertical="bottom" textRotation="0" wrapText="false" indent="0" shrinkToFit="false"/>
      <protection locked="true" hidden="false"/>
    </xf>
    <xf numFmtId="164" fontId="86" fillId="28"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general" vertical="bottom" textRotation="0" wrapText="false" indent="0" shrinkToFit="false"/>
      <protection locked="true" hidden="false"/>
    </xf>
    <xf numFmtId="164" fontId="86" fillId="28"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8" borderId="28" xfId="0" applyFont="true" applyBorder="true" applyAlignment="true" applyProtection="false">
      <alignment horizontal="general" vertical="bottom" textRotation="0" wrapText="false" indent="0" shrinkToFit="false"/>
      <protection locked="true" hidden="false"/>
    </xf>
    <xf numFmtId="164" fontId="88"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1" shrinkToFit="false"/>
      <protection locked="true" hidden="false"/>
    </xf>
    <xf numFmtId="164" fontId="84" fillId="28" borderId="0" xfId="0" applyFont="true" applyBorder="true" applyAlignment="true" applyProtection="false">
      <alignment horizontal="center" vertical="bottom" textRotation="0" wrapText="false" indent="0" shrinkToFit="false"/>
      <protection locked="true" hidden="false"/>
    </xf>
    <xf numFmtId="164" fontId="84" fillId="28"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8" borderId="0" xfId="0" applyFont="false" applyBorder="true" applyAlignment="false" applyProtection="false">
      <alignment horizontal="general" vertical="bottom" textRotation="0" wrapText="false" indent="0" shrinkToFit="false"/>
      <protection locked="true" hidden="false"/>
    </xf>
    <xf numFmtId="164" fontId="89" fillId="28" borderId="0" xfId="0" applyFont="true" applyBorder="true" applyAlignment="true" applyProtection="false">
      <alignment horizontal="left" vertical="bottom" textRotation="0" wrapText="false" indent="0" shrinkToFit="false"/>
      <protection locked="true" hidden="false"/>
    </xf>
    <xf numFmtId="164" fontId="89" fillId="28" borderId="0" xfId="0" applyFont="true" applyBorder="true" applyAlignment="false" applyProtection="false">
      <alignment horizontal="general" vertical="bottom" textRotation="0" wrapText="false" indent="0" shrinkToFit="false"/>
      <protection locked="true" hidden="false"/>
    </xf>
    <xf numFmtId="164" fontId="88" fillId="28" borderId="0" xfId="0" applyFont="true" applyBorder="true" applyAlignment="false" applyProtection="false">
      <alignment horizontal="general" vertical="bottom" textRotation="0" wrapText="false" indent="0" shrinkToFit="false"/>
      <protection locked="true" hidden="false"/>
    </xf>
    <xf numFmtId="164" fontId="0" fillId="28" borderId="19" xfId="0" applyFont="false" applyBorder="true" applyAlignment="false" applyProtection="false">
      <alignment horizontal="general" vertical="bottom" textRotation="0" wrapText="false" indent="0" shrinkToFit="false"/>
      <protection locked="true" hidden="false"/>
    </xf>
    <xf numFmtId="164" fontId="84" fillId="28" borderId="20" xfId="0" applyFont="true" applyBorder="true" applyAlignment="false" applyProtection="false">
      <alignment horizontal="general" vertical="bottom" textRotation="0" wrapText="false" indent="0" shrinkToFit="false"/>
      <protection locked="true" hidden="false"/>
    </xf>
    <xf numFmtId="164" fontId="84" fillId="28" borderId="3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3" fillId="24" borderId="49" xfId="0" applyFont="true" applyBorder="true" applyAlignment="true" applyProtection="true">
      <alignment horizontal="right" vertical="bottom" textRotation="0" wrapText="false" indent="0" shrinkToFit="false"/>
      <protection locked="true" hidden="true"/>
    </xf>
    <xf numFmtId="164" fontId="103" fillId="28"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4"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4"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4"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8"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7" xfId="0" applyFont="true" applyBorder="true" applyAlignment="true" applyProtection="true">
      <alignment horizontal="left" vertical="bottom" textRotation="0" wrapText="false" indent="0" shrinkToFit="false"/>
      <protection locked="true" hidden="true"/>
    </xf>
    <xf numFmtId="164" fontId="43" fillId="20" borderId="37" xfId="0" applyFont="true" applyBorder="true" applyAlignment="false" applyProtection="true">
      <alignment horizontal="general" vertical="bottom" textRotation="0" wrapText="false" indent="0" shrinkToFit="false"/>
      <protection locked="true" hidden="true"/>
    </xf>
    <xf numFmtId="164" fontId="43" fillId="17" borderId="37" xfId="0" applyFont="true" applyBorder="true" applyAlignment="false" applyProtection="true">
      <alignment horizontal="general" vertical="bottom" textRotation="0" wrapText="false" indent="0" shrinkToFit="false"/>
      <protection locked="true" hidden="true"/>
    </xf>
    <xf numFmtId="164" fontId="105"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8" borderId="60" xfId="0" applyFont="true" applyBorder="true" applyAlignment="false" applyProtection="true">
      <alignment horizontal="general" vertical="bottom" textRotation="0" wrapText="false" indent="0" shrinkToFit="false"/>
      <protection locked="true" hidden="true"/>
    </xf>
    <xf numFmtId="164" fontId="104"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8"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49"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6" fillId="4" borderId="64" xfId="0" applyFont="true" applyBorder="true" applyAlignment="true" applyProtection="true">
      <alignment horizontal="center" vertical="bottom" textRotation="0" wrapText="false" indent="0" shrinkToFit="false"/>
      <protection locked="true" hidden="true"/>
    </xf>
    <xf numFmtId="172" fontId="44" fillId="4" borderId="65" xfId="0" applyFont="true" applyBorder="true" applyAlignment="true" applyProtection="true">
      <alignment horizontal="lef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72" fontId="75" fillId="28" borderId="60" xfId="0" applyFont="true" applyBorder="true" applyAlignment="true" applyProtection="true">
      <alignment horizontal="left" vertical="top" textRotation="0" wrapText="false" indent="0" shrinkToFit="false"/>
      <protection locked="true" hidden="true"/>
    </xf>
    <xf numFmtId="164" fontId="43" fillId="6" borderId="39" xfId="0" applyFont="true" applyBorder="true" applyAlignment="true" applyProtection="true">
      <alignment horizontal="center" vertical="bottom" textRotation="0" wrapText="false" indent="0" shrinkToFit="false"/>
      <protection locked="false" hidden="false"/>
    </xf>
    <xf numFmtId="164" fontId="43" fillId="22" borderId="0" xfId="0" applyFont="true" applyBorder="true" applyAlignment="true" applyProtection="true">
      <alignment horizontal="center" vertical="bottom" textRotation="0" wrapText="false" indent="0" shrinkToFit="false"/>
      <protection locked="true" hidden="tru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107" fillId="28"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6" xfId="0" applyFont="true" applyBorder="true" applyAlignment="true" applyProtection="true">
      <alignment horizontal="left" vertical="top" textRotation="0" wrapText="false" indent="0" shrinkToFit="false"/>
      <protection locked="true" hidden="true"/>
    </xf>
    <xf numFmtId="164" fontId="111" fillId="4" borderId="37" xfId="0" applyFont="true" applyBorder="true" applyAlignment="true" applyProtection="true">
      <alignment horizontal="left" vertical="top" textRotation="0" wrapText="false" indent="0" shrinkToFit="false"/>
      <protection locked="true" hidden="true"/>
    </xf>
    <xf numFmtId="164" fontId="111" fillId="28"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8"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2"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8" borderId="60" xfId="0" applyFont="true" applyBorder="true" applyAlignment="true" applyProtection="true">
      <alignment horizontal="left" vertical="top" textRotation="0" wrapText="false" indent="0" shrinkToFit="false"/>
      <protection locked="true" hidden="true"/>
    </xf>
    <xf numFmtId="164" fontId="75" fillId="4" borderId="33" xfId="0" applyFont="true" applyBorder="true" applyAlignment="true" applyProtection="true">
      <alignment horizontal="right" vertical="top" textRotation="0" wrapText="false" indent="0" shrinkToFit="false"/>
      <protection locked="true" hidden="true"/>
    </xf>
    <xf numFmtId="176" fontId="37" fillId="4" borderId="34" xfId="0" applyFont="true" applyBorder="true" applyAlignment="true" applyProtection="true">
      <alignment horizontal="right" vertical="top" textRotation="0" wrapText="false" indent="0" shrinkToFit="false"/>
      <protection locked="true" hidden="true"/>
    </xf>
    <xf numFmtId="164" fontId="37" fillId="4" borderId="34"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4" xfId="0" applyFont="true" applyBorder="true" applyAlignment="true" applyProtection="true">
      <alignment horizontal="center" vertical="bottom" textRotation="0" wrapText="false" indent="0" shrinkToFit="false"/>
      <protection locked="true" hidden="true"/>
    </xf>
    <xf numFmtId="172" fontId="59" fillId="20" borderId="34"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6"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8"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3" xfId="0" applyFont="true" applyBorder="true" applyAlignment="true" applyProtection="true">
      <alignment horizontal="center" vertical="bottom" textRotation="0" wrapText="false" indent="0" shrinkToFit="false"/>
      <protection locked="true" hidden="true"/>
    </xf>
    <xf numFmtId="164" fontId="74" fillId="17" borderId="33"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3" xfId="0" applyFont="true" applyBorder="true" applyAlignment="true" applyProtection="true">
      <alignment horizontal="center" vertical="bottom" textRotation="0" wrapText="false" indent="0" shrinkToFit="false"/>
      <protection locked="true" hidden="true"/>
    </xf>
    <xf numFmtId="165" fontId="43" fillId="17" borderId="34"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4"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8"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9"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7" xfId="0" applyFont="true" applyBorder="true" applyAlignment="false" applyProtection="true">
      <alignment horizontal="general" vertical="bottom" textRotation="0" wrapText="false" indent="0" shrinkToFit="false"/>
      <protection locked="true" hidden="true"/>
    </xf>
    <xf numFmtId="164" fontId="115" fillId="28" borderId="36"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4" xfId="0" applyFont="true" applyBorder="true" applyAlignment="true" applyProtection="true">
      <alignment horizontal="center" vertical="bottom" textRotation="0" wrapText="false" indent="0" shrinkToFit="false"/>
      <protection locked="true" hidden="true"/>
    </xf>
    <xf numFmtId="175" fontId="37" fillId="22" borderId="33"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9" xfId="0" applyFont="true" applyBorder="true" applyAlignment="true" applyProtection="true">
      <alignment horizontal="center" vertical="bottom" textRotation="0" wrapText="false" indent="0" shrinkToFit="false"/>
      <protection locked="true" hidden="true"/>
    </xf>
    <xf numFmtId="164" fontId="46" fillId="17" borderId="33" xfId="0" applyFont="true" applyBorder="true" applyAlignment="false" applyProtection="true">
      <alignment horizontal="general" vertical="bottom" textRotation="0" wrapText="false" indent="0" shrinkToFit="false"/>
      <protection locked="true" hidden="true"/>
    </xf>
    <xf numFmtId="164" fontId="46" fillId="17" borderId="34"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4"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0"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41"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64" fontId="108" fillId="20" borderId="43" xfId="0" applyFont="true" applyBorder="true" applyAlignment="true" applyProtection="true">
      <alignment horizontal="right" vertical="bottom" textRotation="0" wrapText="false" indent="0" shrinkToFit="false"/>
      <protection locked="true" hidden="true"/>
    </xf>
    <xf numFmtId="174" fontId="108" fillId="20" borderId="43"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3" xfId="0" applyFont="true" applyBorder="true" applyAlignment="true" applyProtection="true">
      <alignment horizontal="general" vertical="bottom" textRotation="0" wrapText="false" indent="0" shrinkToFit="false"/>
      <protection locked="false" hidden="false"/>
    </xf>
    <xf numFmtId="172" fontId="37" fillId="6" borderId="42" xfId="0" applyFont="true" applyBorder="true" applyAlignment="true" applyProtection="true">
      <alignment horizontal="general" vertical="bottom" textRotation="0" wrapText="false" indent="0" shrinkToFit="false"/>
      <protection locked="false" hidden="false"/>
    </xf>
    <xf numFmtId="174" fontId="37" fillId="17" borderId="42"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40" xfId="0" applyFont="true" applyBorder="true" applyAlignment="true" applyProtection="true">
      <alignment horizontal="general" vertical="bottom" textRotation="0" wrapText="false" indent="0" shrinkToFit="false"/>
      <protection locked="true" hidden="true"/>
    </xf>
    <xf numFmtId="165" fontId="46" fillId="22" borderId="41" xfId="0" applyFont="true" applyBorder="true" applyAlignment="true" applyProtection="true">
      <alignment horizontal="center" vertical="bottom" textRotation="0" wrapText="false" indent="0" shrinkToFit="false"/>
      <protection locked="true" hidden="true"/>
    </xf>
    <xf numFmtId="164" fontId="37" fillId="20" borderId="41"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40" xfId="0" applyFont="true" applyBorder="true" applyAlignment="tru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1" xfId="0" applyFont="false" applyBorder="true" applyAlignment="true" applyProtection="false">
      <alignment horizontal="general" vertical="bottom" textRotation="0" wrapText="false" indent="0" shrinkToFit="false"/>
      <protection locked="true" hidden="false"/>
    </xf>
    <xf numFmtId="164" fontId="108" fillId="20" borderId="43" xfId="0" applyFont="true" applyBorder="true" applyAlignment="true" applyProtection="false">
      <alignment horizontal="right" vertical="bottom" textRotation="0" wrapText="false" indent="0" shrinkToFit="false"/>
      <protection locked="true" hidden="false"/>
    </xf>
    <xf numFmtId="174" fontId="108" fillId="20" borderId="43"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2" fontId="37" fillId="6" borderId="46" xfId="0" applyFont="true" applyBorder="true" applyAlignment="true" applyProtection="true">
      <alignment horizontal="general" vertical="bottom" textRotation="0" wrapText="false" indent="0" shrinkToFit="false"/>
      <protection locked="false" hidden="false"/>
    </xf>
    <xf numFmtId="174" fontId="37" fillId="17" borderId="46" xfId="0" applyFont="true" applyBorder="true" applyAlignment="true" applyProtection="true">
      <alignment horizontal="general" vertical="bottom" textRotation="0" wrapText="false" indent="0" shrinkToFit="false"/>
      <protection locked="true" hidden="true"/>
    </xf>
    <xf numFmtId="174" fontId="37" fillId="22" borderId="44" xfId="0" applyFont="true" applyBorder="true" applyAlignment="true" applyProtection="true">
      <alignment horizontal="general" vertical="bottom" textRotation="0" wrapText="false" indent="0" shrinkToFit="false"/>
      <protection locked="true" hidden="true"/>
    </xf>
    <xf numFmtId="174" fontId="59" fillId="20" borderId="44" xfId="0" applyFont="true" applyBorder="true" applyAlignment="true" applyProtection="true">
      <alignment horizontal="general" vertical="bottom" textRotation="0" wrapText="false" indent="0" shrinkToFit="false"/>
      <protection locked="true" hidden="true"/>
    </xf>
    <xf numFmtId="165" fontId="46" fillId="22" borderId="45" xfId="0" applyFont="true" applyBorder="true" applyAlignment="true" applyProtection="true">
      <alignment horizontal="center" vertical="bottom" textRotation="0" wrapText="false" indent="0" shrinkToFit="false"/>
      <protection locked="true" hidden="true"/>
    </xf>
    <xf numFmtId="164" fontId="0" fillId="20" borderId="45" xfId="0" applyFont="false" applyBorder="true" applyAlignment="true" applyProtection="false">
      <alignment horizontal="general" vertical="bottom" textRotation="0" wrapText="false" indent="0" shrinkToFit="false"/>
      <protection locked="true" hidden="false"/>
    </xf>
    <xf numFmtId="164" fontId="108" fillId="20" borderId="47" xfId="0" applyFont="true" applyBorder="true" applyAlignment="true" applyProtection="false">
      <alignment horizontal="right" vertical="bottom" textRotation="0" wrapText="false" indent="0" shrinkToFit="false"/>
      <protection locked="true" hidden="false"/>
    </xf>
    <xf numFmtId="174" fontId="108" fillId="20" borderId="47"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4"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6" xfId="0" applyFont="false" applyBorder="true" applyAlignment="false" applyProtection="true">
      <alignment horizontal="general" vertical="bottom" textRotation="0" wrapText="false" indent="0" shrinkToFit="false"/>
      <protection locked="true" hidden="true"/>
    </xf>
    <xf numFmtId="174" fontId="0" fillId="17" borderId="37" xfId="0" applyFont="false" applyBorder="true" applyAlignment="false" applyProtection="true">
      <alignment horizontal="general" vertical="bottom" textRotation="0" wrapText="false" indent="0" shrinkToFit="false"/>
      <protection locked="true" hidden="true"/>
    </xf>
    <xf numFmtId="173" fontId="0" fillId="17" borderId="37" xfId="0" applyFont="false" applyBorder="true" applyAlignment="false" applyProtection="true">
      <alignment horizontal="general" vertical="bottom" textRotation="0" wrapText="false" indent="0" shrinkToFit="false"/>
      <protection locked="true" hidden="true"/>
    </xf>
    <xf numFmtId="172" fontId="0" fillId="17" borderId="37" xfId="0" applyFont="false" applyBorder="tru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5" fontId="0" fillId="17" borderId="37" xfId="0" applyFont="false" applyBorder="true" applyAlignment="false" applyProtection="true">
      <alignment horizontal="general" vertical="bottom" textRotation="0" wrapText="false" indent="0" shrinkToFit="false"/>
      <protection locked="true" hidden="true"/>
    </xf>
    <xf numFmtId="165" fontId="0" fillId="17" borderId="39"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7" xfId="0" applyFont="true" applyBorder="true" applyAlignment="false" applyProtection="true">
      <alignment horizontal="general" vertical="bottom" textRotation="0" wrapText="false" indent="0" shrinkToFit="false"/>
      <protection locked="true" hidden="true"/>
    </xf>
    <xf numFmtId="172" fontId="44" fillId="15" borderId="65" xfId="0" applyFont="true" applyBorder="true" applyAlignment="true" applyProtection="true">
      <alignment horizontal="left" vertical="top" textRotation="0" wrapText="false" indent="0" shrinkToFit="false"/>
      <protection locked="true" hidden="true"/>
    </xf>
    <xf numFmtId="172" fontId="44" fillId="15" borderId="66" xfId="0" applyFont="true" applyBorder="true" applyAlignment="true" applyProtection="true">
      <alignment horizontal="left" vertical="top" textRotation="0" wrapText="false" indent="0" shrinkToFit="false"/>
      <protection locked="true" hidden="true"/>
    </xf>
    <xf numFmtId="172" fontId="75" fillId="17" borderId="58" xfId="0" applyFont="true" applyBorder="true" applyAlignment="true" applyProtection="true">
      <alignment horizontal="left" vertical="top" textRotation="0" wrapText="false" indent="0" shrinkToFit="false"/>
      <protection locked="true" hidden="true"/>
    </xf>
    <xf numFmtId="172" fontId="37" fillId="17" borderId="58" xfId="0" applyFont="true" applyBorder="true" applyAlignment="true" applyProtection="true">
      <alignment horizontal="center" vertical="top" textRotation="0" wrapText="false" indent="0" shrinkToFit="false"/>
      <protection locked="true" hidden="true"/>
    </xf>
    <xf numFmtId="164" fontId="35" fillId="15" borderId="69" xfId="0" applyFont="true" applyBorder="true" applyAlignment="true" applyProtection="true">
      <alignment horizontal="left" vertical="bottom" textRotation="0" wrapText="false" indent="0" shrinkToFit="false"/>
      <protection locked="true" hidden="true"/>
    </xf>
    <xf numFmtId="164" fontId="43" fillId="15" borderId="70" xfId="0" applyFont="true" applyBorder="true" applyAlignment="true" applyProtection="true">
      <alignment horizontal="right" vertical="top" textRotation="0" wrapText="false" indent="0" shrinkToFit="false"/>
      <protection locked="true" hidden="true"/>
    </xf>
    <xf numFmtId="164" fontId="107" fillId="17" borderId="71" xfId="0" applyFont="true" applyBorder="true" applyAlignment="true" applyProtection="true">
      <alignment horizontal="center" vertical="top" textRotation="0" wrapText="false" indent="0" shrinkToFit="false"/>
      <protection locked="true" hidden="true"/>
    </xf>
    <xf numFmtId="164" fontId="120" fillId="4" borderId="69" xfId="0" applyFont="true" applyBorder="tru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1"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2"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31"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7" xfId="0" applyFont="true" applyBorder="true" applyAlignment="true" applyProtection="false">
      <alignment horizontal="left" vertical="bottom" textRotation="0" wrapText="false" indent="0" shrinkToFit="false"/>
      <protection locked="true" hidden="false"/>
    </xf>
    <xf numFmtId="164" fontId="42" fillId="22" borderId="97"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3"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4"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4"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6" xfId="0" applyFont="tru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5" xfId="0" applyFont="true" applyBorder="true" applyAlignment="false" applyProtection="false">
      <alignment horizontal="general" vertical="bottom" textRotation="0" wrapText="false" indent="0" shrinkToFit="false"/>
      <protection locked="true" hidden="false"/>
    </xf>
    <xf numFmtId="164" fontId="0" fillId="22" borderId="38"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0" fillId="22" borderId="98" xfId="0" applyFont="true" applyBorder="true" applyAlignment="false" applyProtection="false">
      <alignment horizontal="general"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31" xfId="0" applyFont="true" applyBorder="true" applyAlignment="true" applyProtection="false">
      <alignment horizontal="left" vertical="bottom" textRotation="0" wrapText="false" indent="0" shrinkToFit="false"/>
      <protection locked="true" hidden="false"/>
    </xf>
    <xf numFmtId="164" fontId="55" fillId="22" borderId="31"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B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FEFE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0" name="Group 32"/>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41095</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10</v>
      </c>
      <c r="M5" s="543"/>
      <c r="N5" s="544"/>
      <c r="O5" s="545" t="n">
        <v>7</v>
      </c>
      <c r="P5" s="330"/>
      <c r="Q5" s="284"/>
      <c r="R5" s="284"/>
      <c r="S5" s="284"/>
      <c r="T5" s="284"/>
      <c r="U5" s="284"/>
      <c r="V5" s="284"/>
      <c r="W5" s="296"/>
      <c r="X5" s="316"/>
    </row>
    <row r="6" customFormat="false" ht="13.5" hidden="false" customHeight="false" outlineLevel="0" collapsed="false">
      <c r="A6" s="317" t="s">
        <v>2641</v>
      </c>
      <c r="B6" s="331" t="s">
        <v>2714</v>
      </c>
      <c r="C6" s="331"/>
      <c r="D6" s="320"/>
      <c r="E6" s="320"/>
      <c r="F6" s="332"/>
      <c r="G6" s="322"/>
      <c r="H6" s="320"/>
      <c r="I6" s="333" t="s">
        <v>2642</v>
      </c>
      <c r="J6" s="334"/>
      <c r="K6" s="335"/>
      <c r="L6" s="546" t="s">
        <v>2715</v>
      </c>
      <c r="M6" s="547"/>
      <c r="N6" s="548" t="s">
        <v>2716</v>
      </c>
      <c r="O6" s="548"/>
      <c r="P6" s="339"/>
      <c r="Q6" s="284"/>
      <c r="R6" s="284"/>
      <c r="S6" s="284"/>
      <c r="T6" s="284"/>
      <c r="U6" s="284"/>
      <c r="V6" s="284"/>
      <c r="W6" s="296"/>
      <c r="X6" s="297"/>
    </row>
    <row r="7" customFormat="false" ht="12.75" hidden="false" customHeight="false" outlineLevel="0" collapsed="false">
      <c r="A7" s="340" t="s">
        <v>2643</v>
      </c>
      <c r="B7" s="341" t="n">
        <v>100</v>
      </c>
      <c r="C7" s="342"/>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9</v>
      </c>
      <c r="O8" s="358" t="n">
        <f aca="false">AVERAGE(J23:J82)</f>
        <v>1.33333333333333</v>
      </c>
      <c r="P8" s="359"/>
      <c r="Q8" s="284"/>
      <c r="R8" s="284"/>
      <c r="S8" s="284"/>
      <c r="T8" s="284"/>
      <c r="U8" s="284"/>
      <c r="V8" s="284"/>
      <c r="W8" s="296"/>
      <c r="X8" s="297"/>
    </row>
    <row r="9" customFormat="false" ht="13.5" hidden="false" customHeight="false" outlineLevel="0" collapsed="false">
      <c r="A9" s="317" t="s">
        <v>2649</v>
      </c>
      <c r="B9" s="360" t="n">
        <v>0.015</v>
      </c>
      <c r="C9" s="361"/>
      <c r="D9" s="362"/>
      <c r="E9" s="362"/>
      <c r="F9" s="363" t="n">
        <f aca="false">($B9*$B$7+$C9*$C$7)/100</f>
        <v>0.015</v>
      </c>
      <c r="G9" s="364"/>
      <c r="H9" s="365"/>
      <c r="I9" s="366"/>
      <c r="J9" s="367"/>
      <c r="K9" s="348"/>
      <c r="L9" s="368"/>
      <c r="M9" s="357" t="s">
        <v>2650</v>
      </c>
      <c r="N9" s="358" t="n">
        <f aca="false">STDEV(I23:I82)</f>
        <v>4.58257569495584</v>
      </c>
      <c r="O9" s="358" t="n">
        <f aca="false">STDEV(J23:J82)</f>
        <v>0.577350269189626</v>
      </c>
      <c r="P9" s="359"/>
      <c r="Q9" s="284"/>
      <c r="R9" s="284"/>
      <c r="S9" s="284"/>
      <c r="T9" s="284"/>
      <c r="U9" s="284"/>
      <c r="V9" s="284"/>
      <c r="W9" s="369"/>
      <c r="X9" s="370"/>
    </row>
    <row r="10" customFormat="false" ht="13.5" hidden="false" customHeight="false" outlineLevel="0" collapsed="false">
      <c r="A10" s="371" t="s">
        <v>2717</v>
      </c>
      <c r="B10" s="372"/>
      <c r="C10" s="372"/>
      <c r="D10" s="374"/>
      <c r="E10" s="374"/>
      <c r="F10" s="363"/>
      <c r="G10" s="364"/>
      <c r="H10" s="375"/>
      <c r="I10" s="376"/>
      <c r="J10" s="377" t="s">
        <v>2652</v>
      </c>
      <c r="K10" s="377"/>
      <c r="L10" s="378"/>
      <c r="M10" s="379" t="s">
        <v>2653</v>
      </c>
      <c r="N10" s="380" t="n">
        <f aca="false">MIN(I23:I82)</f>
        <v>4</v>
      </c>
      <c r="O10" s="380" t="n">
        <f aca="false">MIN(J23:J82)</f>
        <v>1</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13</v>
      </c>
      <c r="O11" s="380" t="n">
        <f aca="false">MAX(J23:J82)</f>
        <v>2</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3</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3</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3</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2</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1</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0.015</v>
      </c>
      <c r="C20" s="440" t="n">
        <f aca="false">SUM(C23:C82)</f>
        <v>0</v>
      </c>
      <c r="D20" s="441"/>
      <c r="E20" s="442" t="s">
        <v>2673</v>
      </c>
      <c r="F20" s="443" t="n">
        <f aca="false">($B20*$B$7+$C20*$C$7)/100</f>
        <v>0.015</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0.015</v>
      </c>
      <c r="C21" s="453" t="n">
        <f aca="false">C20*C7/100</f>
        <v>0</v>
      </c>
      <c r="D21" s="385" t="str">
        <f aca="false">IF(F21=0,"",IF((ABS(F21-F19))&gt;(0.2*F21),CONCATENATE(" rec. par taxa (",F21," %) supérieur à 20 % !"),""))</f>
        <v> rec. par taxa (0,015 %) supérieur à 20 % !</v>
      </c>
      <c r="E21" s="454" t="str">
        <f aca="false">IF(F21=0,"",IF((ABS(F21-F19))&gt;(0.2*F21),CONCATENATE("ATTENTION : écart entre rec. par grp (",F19," %) ","et",""),""))</f>
        <v>ATTENTION : écart entre rec. par grp (0 %) et</v>
      </c>
      <c r="F21" s="455" t="n">
        <f aca="false">B21+C21</f>
        <v>0.015</v>
      </c>
      <c r="G21" s="456"/>
      <c r="H21" s="385"/>
      <c r="I21" s="457"/>
      <c r="J21" s="457"/>
      <c r="K21" s="458"/>
      <c r="L21" s="458"/>
      <c r="M21" s="459"/>
      <c r="N21" s="459"/>
      <c r="O21" s="460"/>
      <c r="P21" s="461"/>
      <c r="Q21" s="462" t="s">
        <v>2678</v>
      </c>
      <c r="R21" s="284"/>
      <c r="S21" s="284"/>
      <c r="T21" s="284"/>
      <c r="U21" s="284"/>
      <c r="V21" s="284" t="s">
        <v>2718</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181</v>
      </c>
      <c r="B23" s="499" t="n">
        <v>0.005</v>
      </c>
      <c r="C23" s="500"/>
      <c r="D23" s="501" t="str">
        <f aca="false">IF(ISERROR(VLOOKUP($A23,'liste reference'!$A$7:$D$904,2,0)),IF(ISERROR(VLOOKUP($A23,'liste reference'!$B$7:$D$904,1,0)),"",VLOOKUP($A23,'liste reference'!$B$7:$D$904,1,0)),VLOOKUP($A23,'liste reference'!$A$7:$D$904,2,0))</f>
        <v>Mougeotia sp.</v>
      </c>
      <c r="E23" s="501" t="e">
        <f aca="false">IF(D23="",0,VLOOKUP(D23,D$22:D22,1,0))</f>
        <v>#N/A</v>
      </c>
      <c r="F23" s="508" t="n">
        <f aca="false">($B23*$B$7+$C23*$C$7)/100</f>
        <v>0.005</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13</v>
      </c>
      <c r="J23" s="486" t="n">
        <f aca="false">IF(ISNUMBER(H23),IF(ISERROR(VLOOKUP($A23,'liste reference'!$A$7:$P$904,4,0)),IF(ISERROR(VLOOKUP($A23,'liste reference'!$B$7:$P$904,3,0)),"",VLOOKUP($A23,'liste reference'!$B$7:$P$904,3,0)),VLOOKUP($A23,'liste reference'!$A$7:$P$904,4,0)),"")</f>
        <v>2</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Mougeotia sp.</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1146</v>
      </c>
      <c r="Q23" s="491" t="n">
        <f aca="false">IF(ISTEXT(H23),"",(B23*$B$7/100)+(C23*$C$7/100))</f>
        <v>0.005</v>
      </c>
      <c r="R23" s="492" t="n">
        <f aca="false">IF(OR(ISTEXT(H23),Q23=0),"",IF(Q23&lt;0.1,1,IF(Q23&lt;1,2,IF(Q23&lt;10,3,IF(Q23&lt;50,4,IF(Q23&gt;=50,5,""))))))</f>
        <v>1</v>
      </c>
      <c r="S23" s="492" t="n">
        <f aca="false">IF(ISERROR(R23*I23),0,R23*I23)</f>
        <v>13</v>
      </c>
      <c r="T23" s="492" t="n">
        <f aca="false">IF(ISERROR(R23*I23*J23),0,R23*I23*J23)</f>
        <v>26</v>
      </c>
      <c r="U23" s="492" t="n">
        <f aca="false">IF(ISERROR(R23*J23),0,R23*J23)</f>
        <v>2</v>
      </c>
      <c r="V23" s="493" t="n">
        <v>2</v>
      </c>
      <c r="W23" s="507"/>
      <c r="Y23" s="495" t="str">
        <f aca="false">IF(A23="new.cod","NEWCOD",IF(AND((Z23=""),ISTEXT(A23)),A23,IF(Z23="","",INDEX('liste reference'!$A$7:$A$904,Z23))))</f>
        <v>MOUSPX</v>
      </c>
      <c r="Z23" s="284" t="n">
        <f aca="false">IF(ISERROR(MATCH(A23,'liste reference'!$A$7:$A$904,0)),IF(ISERROR(MATCH(A23,'liste reference'!$B$7:$B$904,0)),"",(MATCH(A23,'liste reference'!$B$7:$B$904,0))),(MATCH(A23,'liste reference'!$A$7:$A$904,0)))</f>
        <v>44</v>
      </c>
      <c r="AA23" s="496"/>
      <c r="AB23" s="497"/>
      <c r="AC23" s="497"/>
      <c r="BC23" s="284" t="n">
        <f aca="false">IF(A23="","",1)</f>
        <v>1</v>
      </c>
    </row>
    <row r="24" customFormat="false" ht="12.75" hidden="false" customHeight="false" outlineLevel="0" collapsed="false">
      <c r="A24" s="498" t="s">
        <v>259</v>
      </c>
      <c r="B24" s="499" t="n">
        <v>0.005</v>
      </c>
      <c r="C24" s="500"/>
      <c r="D24" s="501" t="str">
        <f aca="false">IF(ISERROR(VLOOKUP($A24,'liste reference'!$A$7:$D$904,2,0)),IF(ISERROR(VLOOKUP($A24,'liste reference'!$B$7:$D$904,1,0)),"",VLOOKUP($A24,'liste reference'!$B$7:$D$904,1,0)),VLOOKUP($A24,'liste reference'!$A$7:$D$904,2,0))</f>
        <v>Spirogyra sp.</v>
      </c>
      <c r="E24" s="501" t="e">
        <f aca="false">IF(D24="",0,VLOOKUP(D24,D$22:D23,1,0))</f>
        <v>#N/A</v>
      </c>
      <c r="F24" s="508" t="n">
        <f aca="false">($B24*$B$7+$C24*$C$7)/100</f>
        <v>0.005</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10</v>
      </c>
      <c r="J24" s="486" t="n">
        <f aca="false">IF(ISNUMBER(H24),IF(ISERROR(VLOOKUP($A24,'liste reference'!$A$7:$P$904,4,0)),IF(ISERROR(VLOOKUP($A24,'liste reference'!$B$7:$P$904,3,0)),"",VLOOKUP($A24,'liste reference'!$B$7:$P$904,3,0)),VLOOKUP($A24,'liste reference'!$A$7:$P$904,4,0)),"")</f>
        <v>1</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Spirogyra sp.</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1147</v>
      </c>
      <c r="Q24" s="491" t="n">
        <f aca="false">IF(ISTEXT(H24),"",(B24*$B$7/100)+(C24*$C$7/100))</f>
        <v>0.005</v>
      </c>
      <c r="R24" s="492" t="n">
        <f aca="false">IF(OR(ISTEXT(H24),Q24=0),"",IF(Q24&lt;0.1,1,IF(Q24&lt;1,2,IF(Q24&lt;10,3,IF(Q24&lt;50,4,IF(Q24&gt;=50,5,""))))))</f>
        <v>1</v>
      </c>
      <c r="S24" s="492" t="n">
        <f aca="false">IF(ISERROR(R24*I24),0,R24*I24)</f>
        <v>10</v>
      </c>
      <c r="T24" s="492" t="n">
        <f aca="false">IF(ISERROR(R24*I24*J24),0,R24*I24*J24)</f>
        <v>10</v>
      </c>
      <c r="U24" s="506" t="n">
        <f aca="false">IF(ISERROR(R24*J24),0,R24*J24)</f>
        <v>1</v>
      </c>
      <c r="V24" s="493" t="n">
        <v>1</v>
      </c>
      <c r="W24" s="494"/>
      <c r="X24" s="494"/>
      <c r="Y24" s="495" t="str">
        <f aca="false">IF(A24="new.cod","NEWCOD",IF(AND((Z24=""),ISTEXT(A24)),A24,IF(Z24="","",INDEX('liste reference'!$A$7:$A$904,Z24))))</f>
        <v>SPISPX</v>
      </c>
      <c r="Z24" s="284" t="n">
        <f aca="false">IF(ISERROR(MATCH(A24,'liste reference'!$A$7:$A$904,0)),IF(ISERROR(MATCH(A24,'liste reference'!$B$7:$B$904,0)),"",(MATCH(A24,'liste reference'!$B$7:$B$904,0))),(MATCH(A24,'liste reference'!$A$7:$A$904,0)))</f>
        <v>70</v>
      </c>
      <c r="AA24" s="496"/>
      <c r="AB24" s="497"/>
      <c r="AC24" s="497"/>
      <c r="BC24" s="284" t="n">
        <f aca="false">IF(A24="","",1)</f>
        <v>1</v>
      </c>
    </row>
    <row r="25" customFormat="false" ht="12.75" hidden="false" customHeight="false" outlineLevel="0" collapsed="false">
      <c r="A25" s="498" t="s">
        <v>302</v>
      </c>
      <c r="B25" s="499" t="n">
        <v>0.005</v>
      </c>
      <c r="C25" s="500"/>
      <c r="D25" s="501" t="str">
        <f aca="false">IF(ISERROR(VLOOKUP($A25,'liste reference'!$A$7:$D$904,2,0)),IF(ISERROR(VLOOKUP($A25,'liste reference'!$B$7:$D$904,1,0)),"",VLOOKUP($A25,'liste reference'!$B$7:$D$904,1,0)),VLOOKUP($A25,'liste reference'!$A$7:$D$904,2,0))</f>
        <v>Vaucheria sp.</v>
      </c>
      <c r="E25" s="501" t="e">
        <f aca="false">IF(D25="",0,VLOOKUP(D25,D$22:D24,1,0))</f>
        <v>#N/A</v>
      </c>
      <c r="F25" s="508" t="n">
        <f aca="false">($B25*$B$7+$C25*$C$7)/100</f>
        <v>0.005</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4</v>
      </c>
      <c r="J25" s="486" t="n">
        <f aca="false">IF(ISNUMBER(H25),IF(ISERROR(VLOOKUP($A25,'liste reference'!$A$7:$P$904,4,0)),IF(ISERROR(VLOOKUP($A25,'liste reference'!$B$7:$P$904,3,0)),"",VLOOKUP($A25,'liste reference'!$B$7:$P$904,3,0)),VLOOKUP($A25,'liste reference'!$A$7:$P$904,4,0)),"")</f>
        <v>1</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Vaucheria sp.</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6193</v>
      </c>
      <c r="Q25" s="491" t="n">
        <f aca="false">IF(ISTEXT(H25),"",(B25*$B$7/100)+(C25*$C$7/100))</f>
        <v>0.005</v>
      </c>
      <c r="R25" s="492" t="n">
        <f aca="false">IF(OR(ISTEXT(H25),Q25=0),"",IF(Q25&lt;0.1,1,IF(Q25&lt;1,2,IF(Q25&lt;10,3,IF(Q25&lt;50,4,IF(Q25&gt;=50,5,""))))))</f>
        <v>1</v>
      </c>
      <c r="S25" s="492" t="n">
        <f aca="false">IF(ISERROR(R25*I25),0,R25*I25)</f>
        <v>4</v>
      </c>
      <c r="T25" s="492" t="n">
        <f aca="false">IF(ISERROR(R25*I25*J25),0,R25*I25*J25)</f>
        <v>4</v>
      </c>
      <c r="U25" s="506" t="n">
        <f aca="false">IF(ISERROR(R25*J25),0,R25*J25)</f>
        <v>1</v>
      </c>
      <c r="V25" s="493" t="n">
        <v>1</v>
      </c>
      <c r="W25" s="494"/>
      <c r="Y25" s="495" t="str">
        <f aca="false">IF(A25="new.cod","NEWCOD",IF(AND((Z25=""),ISTEXT(A25)),A25,IF(Z25="","",INDEX('liste reference'!$A$7:$A$904,Z25))))</f>
        <v>VAUSPX</v>
      </c>
      <c r="Z25" s="284" t="n">
        <f aca="false">IF(ISERROR(MATCH(A25,'liste reference'!$A$7:$A$904,0)),IF(ISERROR(MATCH(A25,'liste reference'!$B$7:$B$904,0)),"",(MATCH(A25,'liste reference'!$B$7:$B$904,0))),(MATCH(A25,'liste reference'!$A$7:$A$904,0)))</f>
        <v>83</v>
      </c>
      <c r="AA25" s="496"/>
      <c r="AB25" s="497"/>
      <c r="AC25" s="497"/>
      <c r="BC25" s="284" t="n">
        <f aca="false">IF(A25="","",1)</f>
        <v>1</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IF(D44="",0,VLOOKUP(D44,D$22:D37,1,0))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IF(D45="",0,VLOOKUP(D45,D$22:D37,1,0))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IF(D46="",0,VLOOKUP(D46,D$22:D38,1,0))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IF(D47="",0,VLOOKUP(D47,D$22:D46,1,0))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IF(D48="",0,VLOOKUP(D48,D$22:D47,1,0))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IF(D55="",0,VLOOKUP(D55,D$21:D54,1,0))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X55" s="509"/>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IF(D57="",0,VLOOKUP(D57,D$22:D56,1,0))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10"/>
      <c r="M57" s="510"/>
      <c r="N57" s="510"/>
      <c r="O57" s="511"/>
      <c r="P57" s="512"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10"/>
      <c r="M58" s="510"/>
      <c r="N58" s="510"/>
      <c r="O58" s="511"/>
      <c r="P58" s="512"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5"/>
      <c r="M59" s="505"/>
      <c r="N59" s="505"/>
      <c r="O59" s="489"/>
      <c r="P59" s="490"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9"/>
      <c r="P60" s="490"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X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Sasse</v>
      </c>
      <c r="B84" s="531" t="str">
        <f aca="false">C3</f>
        <v>Bayons</v>
      </c>
      <c r="C84" s="532" t="n">
        <f aca="false">A4</f>
        <v>41095</v>
      </c>
      <c r="D84" s="533" t="n">
        <f aca="false">IF(ISERROR(SUM($T$23:$T$82)/SUM($U$23:$U$82)),"",SUM($T$23:$T$82)/SUM($U$23:$U$82))</f>
        <v>10</v>
      </c>
      <c r="E84" s="534" t="n">
        <f aca="false">N13</f>
        <v>3</v>
      </c>
      <c r="F84" s="531" t="n">
        <f aca="false">N14</f>
        <v>3</v>
      </c>
      <c r="G84" s="531" t="n">
        <f aca="false">N15</f>
        <v>2</v>
      </c>
      <c r="H84" s="531" t="n">
        <f aca="false">N16</f>
        <v>1</v>
      </c>
      <c r="I84" s="531" t="n">
        <f aca="false">N17</f>
        <v>0</v>
      </c>
      <c r="J84" s="535" t="n">
        <f aca="false">N8</f>
        <v>9</v>
      </c>
      <c r="K84" s="533" t="n">
        <f aca="false">N9</f>
        <v>4.58257569495584</v>
      </c>
      <c r="L84" s="534" t="n">
        <f aca="false">N10</f>
        <v>4</v>
      </c>
      <c r="M84" s="534" t="n">
        <f aca="false">N11</f>
        <v>13</v>
      </c>
      <c r="N84" s="533" t="n">
        <f aca="false">O8</f>
        <v>1.33333333333333</v>
      </c>
      <c r="O84" s="533" t="n">
        <f aca="false">O9</f>
        <v>0.577350269189626</v>
      </c>
      <c r="P84" s="534"/>
      <c r="Q84" s="534" t="n">
        <f aca="false">O10</f>
        <v>1</v>
      </c>
      <c r="R84" s="534" t="n">
        <f aca="false">O11</f>
        <v>2</v>
      </c>
      <c r="S84" s="536" t="n">
        <f aca="false">F21</f>
        <v>0.015</v>
      </c>
      <c r="T84" s="534" t="n">
        <f aca="false">K11</f>
        <v>0</v>
      </c>
      <c r="U84" s="534" t="n">
        <f aca="false">K12</f>
        <v>3</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13</v>
      </c>
      <c r="T87" s="284"/>
      <c r="U87" s="284"/>
      <c r="V87" s="284"/>
    </row>
    <row r="88" customFormat="false" ht="12.75" hidden="true" customHeight="false" outlineLevel="0" collapsed="false">
      <c r="P88" s="284"/>
      <c r="Q88" s="284" t="s">
        <v>2700</v>
      </c>
      <c r="R88" s="284"/>
      <c r="S88" s="493" t="n">
        <f aca="false">VLOOKUP((S87),($S$23:$U$82),2,0)</f>
        <v>26</v>
      </c>
      <c r="T88" s="284"/>
      <c r="U88" s="284"/>
      <c r="V88" s="284"/>
    </row>
    <row r="89" customFormat="false" ht="12.75" hidden="false" customHeight="false" outlineLevel="0" collapsed="false">
      <c r="Q89" s="284" t="s">
        <v>2701</v>
      </c>
      <c r="R89" s="284"/>
      <c r="S89" s="493" t="n">
        <f aca="false">VLOOKUP((S87),($S$23:$U$82),3,0)</f>
        <v>2</v>
      </c>
      <c r="T89" s="284"/>
    </row>
    <row r="90" customFormat="false" ht="12.75" hidden="false" customHeight="false" outlineLevel="0" collapsed="false">
      <c r="Q90" s="284" t="s">
        <v>2702</v>
      </c>
      <c r="R90" s="284"/>
      <c r="S90" s="541" t="n">
        <f aca="false">IF(ISERROR(SUM($T$23:$T$82)/SUM($U$23:$U$82)),"",(SUM($T$23:$T$82)-S88)/(SUM($U$23:$U$82)-S89))</f>
        <v>7</v>
      </c>
      <c r="T90" s="284"/>
    </row>
    <row r="91" customFormat="false" ht="12.75" hidden="false" customHeight="false" outlineLevel="0" collapsed="false">
      <c r="Q91" s="492" t="s">
        <v>2703</v>
      </c>
      <c r="R91" s="492"/>
      <c r="S91" s="492" t="str">
        <f aca="false">INDEX('liste reference'!$A$7:$A$904,$T$91)</f>
        <v>MOUSPX</v>
      </c>
      <c r="T91" s="284" t="n">
        <f aca="false">IF(ISERROR(MATCH($S$93,'liste reference'!$A$7:$A$904,0)),MATCH($S$93,'liste reference'!$B$7:$B$904,0),(MATCH($S$93,'liste reference'!$A$7:$A$904,0)))</f>
        <v>44</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str">
        <f aca="false">INDEX($A$23:$A$82,$S$92)</f>
        <v>MOUSPX</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2717</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2719</v>
      </c>
      <c r="B1" s="552"/>
      <c r="C1" s="552"/>
      <c r="D1" s="552"/>
    </row>
    <row r="2" customFormat="false" ht="15" hidden="false" customHeight="false" outlineLevel="0" collapsed="false">
      <c r="A2" s="553" t="s">
        <v>2720</v>
      </c>
      <c r="B2" s="554"/>
      <c r="C2" s="555"/>
      <c r="D2" s="555"/>
    </row>
    <row r="3" customFormat="false" ht="15.75" hidden="false" customHeight="false" outlineLevel="0" collapsed="false">
      <c r="A3" s="553" t="s">
        <v>2721</v>
      </c>
      <c r="B3" s="554"/>
      <c r="C3" s="555"/>
      <c r="D3" s="556" t="s">
        <v>2722</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2723</v>
      </c>
      <c r="G15" s="574"/>
      <c r="H15" s="575" t="s">
        <v>2724</v>
      </c>
      <c r="I15" s="574"/>
    </row>
    <row r="16" customFormat="false" ht="12.75" hidden="false" customHeight="false" outlineLevel="0" collapsed="false">
      <c r="A16" s="570" t="s">
        <v>1722</v>
      </c>
      <c r="B16" s="569" t="s">
        <v>1723</v>
      </c>
      <c r="C16" s="571"/>
      <c r="D16" s="572"/>
      <c r="F16" s="576" t="s">
        <v>2725</v>
      </c>
      <c r="G16" s="577"/>
      <c r="H16" s="576" t="s">
        <v>2725</v>
      </c>
      <c r="I16" s="578"/>
    </row>
    <row r="17" customFormat="false" ht="12.75" hidden="false" customHeight="false" outlineLevel="0" collapsed="false">
      <c r="A17" s="568" t="s">
        <v>2141</v>
      </c>
      <c r="B17" s="569" t="s">
        <v>2142</v>
      </c>
      <c r="C17" s="571"/>
      <c r="D17" s="572"/>
      <c r="F17" s="579" t="s">
        <v>2726</v>
      </c>
      <c r="G17" s="580"/>
      <c r="H17" s="579" t="s">
        <v>2726</v>
      </c>
      <c r="I17" s="581"/>
    </row>
    <row r="18" customFormat="false" ht="12.75" hidden="false" customHeight="false" outlineLevel="0" collapsed="false">
      <c r="A18" s="568" t="s">
        <v>1215</v>
      </c>
      <c r="B18" s="569" t="s">
        <v>1216</v>
      </c>
      <c r="C18" s="571"/>
      <c r="D18" s="572"/>
      <c r="F18" s="579" t="s">
        <v>2714</v>
      </c>
      <c r="G18" s="580"/>
      <c r="H18" s="579" t="s">
        <v>2714</v>
      </c>
      <c r="I18" s="581"/>
    </row>
    <row r="19" customFormat="false" ht="12.75" hidden="false" customHeight="false" outlineLevel="0" collapsed="false">
      <c r="A19" s="568" t="s">
        <v>1725</v>
      </c>
      <c r="B19" s="569" t="s">
        <v>1726</v>
      </c>
      <c r="C19" s="571"/>
      <c r="D19" s="572"/>
      <c r="F19" s="579" t="s">
        <v>2727</v>
      </c>
      <c r="G19" s="580"/>
      <c r="H19" s="579" t="s">
        <v>2727</v>
      </c>
      <c r="I19" s="581"/>
    </row>
    <row r="20" customFormat="false" ht="12.75" hidden="false" customHeight="false" outlineLevel="0" collapsed="false">
      <c r="A20" s="570" t="s">
        <v>1728</v>
      </c>
      <c r="B20" s="569" t="s">
        <v>1729</v>
      </c>
      <c r="C20" s="571"/>
      <c r="D20" s="572"/>
      <c r="F20" s="579" t="s">
        <v>2728</v>
      </c>
      <c r="G20" s="580"/>
      <c r="H20" s="579" t="s">
        <v>2728</v>
      </c>
      <c r="I20" s="581"/>
    </row>
    <row r="21" customFormat="false" ht="12.75" hidden="false" customHeight="false" outlineLevel="0" collapsed="false">
      <c r="A21" s="570" t="s">
        <v>1734</v>
      </c>
      <c r="B21" s="569" t="s">
        <v>1735</v>
      </c>
      <c r="C21" s="571"/>
      <c r="D21" s="572"/>
      <c r="F21" s="579" t="s">
        <v>2729</v>
      </c>
      <c r="G21" s="580"/>
      <c r="H21" s="579" t="s">
        <v>2729</v>
      </c>
      <c r="I21" s="581"/>
    </row>
    <row r="22" customFormat="false" ht="12.75" hidden="false" customHeight="false" outlineLevel="0" collapsed="false">
      <c r="A22" s="568" t="s">
        <v>1740</v>
      </c>
      <c r="B22" s="569" t="s">
        <v>1741</v>
      </c>
      <c r="C22" s="571"/>
      <c r="D22" s="572"/>
      <c r="F22" s="579" t="s">
        <v>2730</v>
      </c>
      <c r="G22" s="580"/>
      <c r="H22" s="579" t="s">
        <v>2730</v>
      </c>
      <c r="I22" s="581"/>
    </row>
    <row r="23" customFormat="false" ht="12.75" hidden="false" customHeight="false" outlineLevel="0" collapsed="false">
      <c r="A23" s="568" t="s">
        <v>2479</v>
      </c>
      <c r="B23" s="569" t="s">
        <v>2480</v>
      </c>
      <c r="C23" s="571"/>
      <c r="D23" s="572"/>
      <c r="F23" s="579" t="s">
        <v>2731</v>
      </c>
      <c r="G23" s="580"/>
      <c r="H23" s="579" t="s">
        <v>2731</v>
      </c>
      <c r="I23" s="581"/>
    </row>
    <row r="24" customFormat="false" ht="12.75" hidden="false" customHeight="false" outlineLevel="0" collapsed="false">
      <c r="A24" s="568" t="s">
        <v>2144</v>
      </c>
      <c r="B24" s="569" t="s">
        <v>2145</v>
      </c>
      <c r="C24" s="571"/>
      <c r="D24" s="572"/>
      <c r="F24" s="579" t="s">
        <v>2732</v>
      </c>
      <c r="G24" s="580"/>
      <c r="H24" s="579" t="s">
        <v>2732</v>
      </c>
      <c r="I24" s="581"/>
    </row>
    <row r="25" customFormat="false" ht="12.75" hidden="false" customHeight="false" outlineLevel="0" collapsed="false">
      <c r="A25" s="568" t="s">
        <v>2147</v>
      </c>
      <c r="B25" s="569" t="s">
        <v>2148</v>
      </c>
      <c r="C25" s="571"/>
      <c r="D25" s="572"/>
      <c r="F25" s="582" t="s">
        <v>2733</v>
      </c>
      <c r="G25" s="583"/>
      <c r="H25" s="582" t="s">
        <v>2733</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2734</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2735</v>
      </c>
    </row>
    <row r="34" customFormat="false" ht="12.75" hidden="false" customHeight="false" outlineLevel="0" collapsed="false">
      <c r="A34" s="568" t="s">
        <v>655</v>
      </c>
      <c r="B34" s="569" t="s">
        <v>656</v>
      </c>
      <c r="C34" s="571"/>
      <c r="D34" s="572"/>
      <c r="F34" s="586" t="s">
        <v>2736</v>
      </c>
    </row>
    <row r="35" customFormat="false" ht="12.75" hidden="false" customHeight="false" outlineLevel="0" collapsed="false">
      <c r="A35" s="568" t="s">
        <v>53</v>
      </c>
      <c r="B35" s="588" t="s">
        <v>54</v>
      </c>
      <c r="C35" s="571"/>
      <c r="D35" s="572"/>
      <c r="F35" s="589" t="s">
        <v>2737</v>
      </c>
    </row>
    <row r="36" customFormat="false" ht="12.75" hidden="false" customHeight="false" outlineLevel="0" collapsed="false">
      <c r="A36" s="570" t="s">
        <v>321</v>
      </c>
      <c r="B36" s="569" t="s">
        <v>322</v>
      </c>
      <c r="C36" s="571"/>
      <c r="D36" s="572"/>
      <c r="F36" s="589" t="s">
        <v>2738</v>
      </c>
    </row>
    <row r="37" customFormat="false" ht="12.75" hidden="false" customHeight="false" outlineLevel="0" collapsed="false">
      <c r="A37" s="568" t="s">
        <v>2156</v>
      </c>
      <c r="B37" s="569" t="s">
        <v>2739</v>
      </c>
      <c r="C37" s="571"/>
      <c r="D37" s="572"/>
      <c r="F37" s="587" t="s">
        <v>2740</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2741</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2742</v>
      </c>
      <c r="C96" s="571"/>
      <c r="D96" s="572"/>
    </row>
    <row r="97" customFormat="false" ht="12.75" hidden="false" customHeight="false" outlineLevel="0" collapsed="false">
      <c r="A97" s="568" t="s">
        <v>2743</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2744</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2745</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2746</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2747</v>
      </c>
      <c r="B406" s="569" t="s">
        <v>397</v>
      </c>
      <c r="C406" s="571"/>
      <c r="D406" s="572"/>
    </row>
    <row r="407" customFormat="false" ht="12.75" hidden="false" customHeight="false" outlineLevel="0" collapsed="false">
      <c r="A407" s="570" t="s">
        <v>404</v>
      </c>
      <c r="B407" s="569" t="s">
        <v>2748</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2749</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2750</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2751</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2012-05-04T15:33:22Z</cp:lastPrinted>
  <dcterms:modified xsi:type="dcterms:W3CDTF">2012-09-26T12:11:33Z</dcterms:modified>
  <cp:revision>0</cp:revision>
  <dc:subject/>
  <dc:title>Feuille d'aide au calcul de l'IBMR</dc:title>
</cp:coreProperties>
</file>