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65416" yWindow="65416" windowWidth="19440" windowHeight="15000" activeTab="1"/>
  </bookViews>
  <sheets>
    <sheet name="Ref Taxo" sheetId="1" r:id="rId1"/>
    <sheet name="06179995" sheetId="2" r:id="rId2"/>
    <sheet name="Mises à jour" sheetId="3" r:id="rId3"/>
  </sheets>
  <definedNames/>
  <calcPr calcId="181029"/>
  <extLst/>
</workbook>
</file>

<file path=xl/sharedStrings.xml><?xml version="1.0" encoding="utf-8"?>
<sst xmlns="http://schemas.openxmlformats.org/spreadsheetml/2006/main" count="6485" uniqueCount="5304">
  <si>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</si>
  <si>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</si>
  <si>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</si>
  <si>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</si>
  <si>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</si>
  <si>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</si>
  <si>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</si>
  <si>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</si>
  <si>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</si>
  <si>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</si>
  <si>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</si>
  <si>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</si>
  <si>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</si>
  <si>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</si>
  <si>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</si>
  <si>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</si>
  <si>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</si>
  <si>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</si>
  <si>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</si>
  <si>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</si>
  <si>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</si>
  <si>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</si>
  <si>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</si>
  <si>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</si>
  <si>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</si>
  <si>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</si>
  <si>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</si>
  <si>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</si>
  <si>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</si>
  <si>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</si>
  <si>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</si>
  <si>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</si>
  <si>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</si>
  <si>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</si>
  <si>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</si>
  <si>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</si>
  <si>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</si>
  <si>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</si>
  <si>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</si>
  <si>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</si>
  <si>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</si>
  <si>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</si>
  <si>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</si>
  <si>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</si>
  <si>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</si>
  <si>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</si>
  <si>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</si>
  <si>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</si>
  <si>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</si>
  <si>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</si>
  <si>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</si>
  <si>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</si>
  <si>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</si>
  <si>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</si>
  <si>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</si>
  <si>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</si>
  <si>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</si>
  <si>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</si>
  <si>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</si>
  <si>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</si>
  <si>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</si>
  <si>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</si>
  <si>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</si>
  <si>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</si>
  <si>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</si>
  <si>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</si>
  <si>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</si>
  <si>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</si>
  <si>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</si>
  <si>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</si>
  <si>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</si>
  <si>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</si>
  <si>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</si>
  <si>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</si>
  <si>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</si>
  <si>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</si>
  <si>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</si>
  <si>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</si>
  <si>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</si>
  <si>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</si>
  <si>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</si>
  <si>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</si>
  <si>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</si>
  <si>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</si>
  <si>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</si>
  <si>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</si>
  <si>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</si>
  <si>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</si>
  <si>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</si>
  <si>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</si>
  <si>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</si>
  <si>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</si>
  <si>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</si>
  <si>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</si>
  <si>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</si>
  <si>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</si>
  <si>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</si>
  <si>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</si>
  <si>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</si>
  <si>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</si>
  <si>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</si>
  <si>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</si>
  <si>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</si>
  <si>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</si>
  <si>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</si>
  <si>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</si>
  <si>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</si>
  <si>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</si>
  <si>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</si>
  <si>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</si>
  <si>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</si>
  <si>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</si>
  <si>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</si>
  <si>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</si>
  <si>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</si>
  <si>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</si>
  <si>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</si>
  <si>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</si>
  <si>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</si>
  <si>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</si>
  <si>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</si>
  <si>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</si>
  <si>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</si>
  <si>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</si>
  <si>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</si>
  <si>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</si>
  <si>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</si>
  <si>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</si>
  <si>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</si>
  <si>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</si>
  <si>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</si>
  <si>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</si>
  <si>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</si>
  <si>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</si>
  <si>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</si>
  <si>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</si>
  <si>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</si>
  <si>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</si>
  <si>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</si>
  <si>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</si>
  <si>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</si>
  <si>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</si>
  <si>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</si>
  <si>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</si>
  <si>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</si>
  <si>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</si>
  <si>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</si>
  <si>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</si>
  <si>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</si>
  <si>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</si>
  <si>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</si>
  <si>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</si>
  <si>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</si>
  <si>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</si>
  <si>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</si>
  <si>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</si>
  <si>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</si>
  <si>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</si>
  <si>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</si>
  <si>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</si>
  <si>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</si>
  <si>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</si>
  <si>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</si>
  <si>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</si>
  <si>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</si>
  <si>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</si>
  <si>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</si>
  <si>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</si>
  <si>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</si>
  <si>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</si>
  <si>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</si>
  <si>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</si>
  <si>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</si>
  <si>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</si>
  <si>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</si>
  <si>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</si>
  <si>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</si>
  <si>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</si>
  <si>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</si>
  <si>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</si>
  <si>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</si>
  <si>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</si>
  <si>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</si>
  <si>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</si>
  <si>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</si>
  <si>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</si>
  <si>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</si>
  <si>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</si>
  <si>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</si>
  <si>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</si>
  <si>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</si>
  <si>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</si>
  <si>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</si>
  <si>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</si>
  <si>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</si>
  <si>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</si>
  <si>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</si>
  <si>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</si>
  <si>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</si>
  <si>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</si>
  <si>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</si>
  <si>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</si>
  <si>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</si>
  <si>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</si>
  <si>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</si>
  <si>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</si>
  <si>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</si>
  <si>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</si>
  <si>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</si>
  <si>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</si>
  <si>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</si>
  <si>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</si>
  <si>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</si>
  <si>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</si>
  <si>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</si>
  <si>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</si>
  <si>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</si>
  <si>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</si>
  <si>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</si>
  <si>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</si>
  <si>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</si>
  <si>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</si>
  <si>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</si>
  <si>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</si>
  <si>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</si>
  <si>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</si>
  <si>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</si>
  <si>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</si>
  <si>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</si>
  <si>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</si>
  <si>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</si>
  <si>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</si>
  <si>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</si>
  <si>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</si>
  <si>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</si>
  <si>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</si>
  <si>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</si>
  <si>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</si>
  <si>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</si>
  <si>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</si>
  <si>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</si>
  <si>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</si>
  <si>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</si>
  <si>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</si>
  <si>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</si>
  <si>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</si>
  <si>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</si>
  <si>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</si>
  <si>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</si>
  <si>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</si>
  <si>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</si>
  <si>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</si>
  <si>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</si>
  <si>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</si>
  <si>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</si>
  <si>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</si>
  <si>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</si>
  <si>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</si>
  <si>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</si>
  <si>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</si>
  <si>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</si>
  <si>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</si>
  <si>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</si>
  <si>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</si>
  <si>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</si>
  <si>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</si>
  <si>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</si>
  <si>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</si>
  <si>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</si>
  <si>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</si>
  <si>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</si>
  <si>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</si>
  <si>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</si>
  <si>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</si>
  <si>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</si>
  <si>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</si>
  <si>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</si>
  <si>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</si>
  <si>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</si>
  <si>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</si>
  <si>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</si>
  <si>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</si>
  <si>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</si>
  <si>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</si>
  <si>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</si>
  <si>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</si>
  <si>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</si>
  <si>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</si>
  <si>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</si>
  <si>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</si>
  <si>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</si>
  <si>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</si>
  <si>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</si>
  <si>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</si>
  <si>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</si>
  <si>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</si>
  <si>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</si>
  <si>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</si>
  <si>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</si>
  <si>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</si>
  <si>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</si>
  <si>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</si>
  <si>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</si>
  <si>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</si>
  <si>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</si>
  <si>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</si>
  <si>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</si>
  <si>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</si>
  <si>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</si>
  <si>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</si>
  <si>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</si>
  <si>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</si>
  <si>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</si>
  <si>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</si>
  <si>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</si>
  <si>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</si>
  <si>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</si>
  <si>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</si>
  <si>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</si>
  <si>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</si>
  <si>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</si>
  <si>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</si>
  <si>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</si>
  <si>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</si>
  <si>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</si>
  <si>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</si>
  <si>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</si>
  <si>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</si>
  <si>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</si>
  <si>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</si>
  <si>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</si>
  <si>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</si>
  <si>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</si>
  <si>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</si>
  <si>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</si>
  <si>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</si>
  <si>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</si>
  <si>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</si>
  <si>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</si>
  <si>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</si>
  <si>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</si>
  <si>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</si>
  <si>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</si>
  <si>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</si>
  <si>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</si>
  <si>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</si>
  <si>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</si>
  <si>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</si>
  <si>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</si>
  <si>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</si>
  <si>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</si>
  <si>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</si>
  <si>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</si>
  <si>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</si>
  <si>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</si>
  <si>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</si>
  <si>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</si>
  <si>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</si>
  <si>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</si>
  <si>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</si>
  <si>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</si>
  <si>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</si>
  <si>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</si>
  <si>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</si>
  <si>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</si>
  <si>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</si>
  <si>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</si>
  <si>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</si>
  <si>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</si>
  <si>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</si>
  <si>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</si>
  <si>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</si>
  <si>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</si>
  <si>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</si>
  <si>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</si>
  <si>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</si>
  <si>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</si>
  <si>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</si>
  <si>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</si>
  <si>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</si>
  <si>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</si>
  <si>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</si>
  <si>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</si>
  <si>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</si>
  <si>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</si>
  <si>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</si>
  <si>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</si>
  <si>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</si>
  <si>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</si>
  <si>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</si>
  <si>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</si>
  <si>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</si>
  <si>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</si>
  <si>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</si>
  <si>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</si>
  <si>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</si>
  <si>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</si>
  <si>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</si>
  <si>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</si>
  <si>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</si>
  <si>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</si>
  <si>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</si>
  <si>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</si>
  <si>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</si>
  <si>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</si>
  <si>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</si>
  <si>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</si>
  <si>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</si>
  <si>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</si>
  <si>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</si>
  <si>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</si>
  <si>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</si>
  <si>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</si>
  <si>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</si>
  <si>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</si>
  <si>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</si>
  <si>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</si>
  <si>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</si>
  <si>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</si>
  <si>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</si>
  <si>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</si>
  <si>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</si>
  <si>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</si>
  <si>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</si>
  <si>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</si>
  <si>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</si>
  <si>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</si>
  <si>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</si>
  <si>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</si>
  <si>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</si>
  <si>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</si>
  <si>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</si>
  <si>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</si>
  <si>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</si>
  <si>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</si>
  <si>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</si>
  <si>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</si>
  <si>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</si>
  <si>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</si>
  <si>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</si>
  <si>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</si>
  <si>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</si>
  <si>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</si>
  <si>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</si>
  <si>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</si>
  <si>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</si>
  <si>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</si>
  <si>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</si>
  <si>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</si>
  <si>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</si>
  <si>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</si>
  <si>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</si>
  <si>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</si>
  <si>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</si>
  <si>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</si>
  <si>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</si>
  <si>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</si>
  <si>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</si>
  <si>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</si>
  <si>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</si>
  <si>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</si>
  <si>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</si>
  <si>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</si>
  <si>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</si>
  <si>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</si>
  <si>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</si>
  <si>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</si>
  <si>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</si>
  <si>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</si>
  <si>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</si>
  <si>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</si>
  <si>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</si>
  <si>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</si>
  <si>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</si>
  <si>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</si>
  <si>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</si>
  <si>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</si>
  <si>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</si>
  <si>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</si>
  <si>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</si>
  <si>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</si>
  <si>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</si>
  <si>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</si>
  <si>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</si>
  <si>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</si>
  <si>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</si>
  <si>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</si>
  <si>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</si>
  <si>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</si>
  <si>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</si>
  <si>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</si>
  <si>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</si>
  <si>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</si>
  <si>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</si>
  <si>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</si>
  <si>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</si>
  <si>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</si>
  <si>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</si>
  <si>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</si>
  <si>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</si>
  <si>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</si>
  <si>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</si>
  <si>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</si>
  <si>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</si>
  <si>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</si>
  <si>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</si>
  <si>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</si>
  <si>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</si>
  <si>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</si>
  <si>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</si>
  <si>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</si>
  <si>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</si>
  <si>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</si>
  <si>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</si>
  <si>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</si>
  <si>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</si>
  <si>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</si>
  <si>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</si>
  <si>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</si>
  <si>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</si>
  <si>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</si>
  <si>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</si>
  <si>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</si>
  <si>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</si>
  <si>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</si>
  <si>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</si>
  <si>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</si>
  <si>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</si>
  <si>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</si>
  <si>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</si>
  <si>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</si>
  <si>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</si>
  <si>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</si>
  <si>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</si>
  <si>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</si>
  <si>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</si>
  <si>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</si>
  <si>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</si>
  <si>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</si>
  <si>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</si>
  <si>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</si>
  <si>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</si>
  <si>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</si>
  <si>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</si>
  <si>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</si>
  <si>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</si>
  <si>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</si>
  <si>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</si>
  <si>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</si>
  <si>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</si>
  <si>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</si>
  <si>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</si>
  <si>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</si>
  <si>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</si>
  <si>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</si>
  <si>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</si>
  <si>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</si>
  <si>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</si>
  <si>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</si>
  <si>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</si>
  <si>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</si>
  <si>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</si>
  <si>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</si>
  <si>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</si>
  <si>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</si>
  <si>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</si>
  <si>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</si>
  <si>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</si>
  <si>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</si>
  <si>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</si>
  <si>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</si>
  <si>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</si>
  <si>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</si>
  <si>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</si>
  <si>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</si>
  <si>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</si>
  <si>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</si>
  <si>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</si>
  <si>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</si>
  <si>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</si>
  <si>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</si>
  <si>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</si>
  <si>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</si>
  <si>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</si>
  <si>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</si>
  <si>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</si>
  <si>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</si>
  <si>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</si>
  <si>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</si>
  <si>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</si>
  <si>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</si>
  <si>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</si>
  <si>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</si>
  <si>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</si>
  <si>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</si>
  <si>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</si>
  <si>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</si>
  <si>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</si>
  <si>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</si>
  <si>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</si>
  <si>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</si>
  <si>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</si>
  <si>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</si>
  <si>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</si>
  <si>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</si>
  <si>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</si>
  <si>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</si>
  <si>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</si>
  <si>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</si>
  <si>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</si>
  <si>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</si>
  <si>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</si>
  <si>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</si>
  <si>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</si>
  <si>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</si>
  <si>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</si>
  <si>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</si>
  <si>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</si>
  <si>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</si>
  <si>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</si>
  <si>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</si>
  <si>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</si>
  <si>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</si>
  <si>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</si>
  <si>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</si>
  <si>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</si>
  <si>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</si>
  <si>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</si>
  <si>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</si>
  <si>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</si>
  <si>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</si>
  <si>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</si>
  <si>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</si>
  <si>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</si>
  <si>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</si>
  <si>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</si>
  <si>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</si>
  <si>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</si>
  <si>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</si>
  <si>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</si>
  <si>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</si>
  <si>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</si>
  <si>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</si>
  <si>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</si>
  <si>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</si>
  <si>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</si>
  <si>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</si>
  <si>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</si>
  <si>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</si>
  <si>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</si>
  <si>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</si>
  <si>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</si>
  <si>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</si>
  <si>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</si>
  <si>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</si>
  <si>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</si>
  <si>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</si>
  <si>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</si>
  <si>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</si>
  <si>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</si>
  <si>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</si>
  <si>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</si>
  <si>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</si>
  <si>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</si>
  <si>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</si>
  <si>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</si>
  <si>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</si>
  <si>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</si>
  <si>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</si>
  <si>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</si>
  <si>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</si>
  <si>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</si>
  <si>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</si>
  <si>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</si>
  <si>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</si>
  <si>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</si>
  <si>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</si>
  <si>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</si>
  <si>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</si>
  <si>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</si>
  <si>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</si>
  <si>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</si>
  <si>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</si>
  <si>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</si>
  <si>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</si>
  <si>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</si>
  <si>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</si>
  <si>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</si>
  <si>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</si>
  <si>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</si>
  <si>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</si>
  <si>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</si>
  <si>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</si>
  <si>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</si>
  <si>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</si>
  <si>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</si>
  <si>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</si>
  <si>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</si>
  <si>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</si>
  <si>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</si>
  <si>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</si>
  <si>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</si>
  <si>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</si>
  <si>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</si>
  <si>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</si>
  <si>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</si>
  <si>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</si>
  <si>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</si>
  <si>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</si>
  <si>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</si>
  <si>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</si>
  <si>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</si>
  <si>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</si>
  <si>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</si>
  <si>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</si>
  <si>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</si>
  <si>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</si>
  <si>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</si>
  <si>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</si>
  <si>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</si>
  <si>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</si>
  <si>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</si>
  <si>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</si>
  <si>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</si>
  <si>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</si>
  <si>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</si>
  <si>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</si>
  <si>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</si>
  <si>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</si>
  <si>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</si>
  <si>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</si>
  <si>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</si>
  <si>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</si>
  <si>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</si>
  <si>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</si>
  <si>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</si>
  <si>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</si>
  <si>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</si>
  <si>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</si>
  <si>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</si>
  <si>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</si>
  <si>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</si>
  <si>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</si>
  <si>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</si>
  <si>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</si>
  <si>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</si>
  <si>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</si>
  <si>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</si>
  <si>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</si>
  <si>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</si>
  <si>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</si>
  <si>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</si>
  <si>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</si>
  <si>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</si>
  <si>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</si>
  <si>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</si>
  <si>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</si>
  <si>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</si>
  <si>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</si>
  <si>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</si>
  <si>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</si>
  <si>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</si>
  <si>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</si>
  <si>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</si>
  <si>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</si>
  <si>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</si>
  <si>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</si>
  <si>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</si>
  <si>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</si>
  <si>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</si>
  <si>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</si>
  <si>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</si>
  <si>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</si>
  <si>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</si>
  <si>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</si>
  <si>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</si>
  <si>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</si>
  <si>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</si>
  <si>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</si>
  <si>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</si>
  <si>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</si>
  <si>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</si>
  <si>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</si>
  <si>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</si>
  <si>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</si>
  <si>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</si>
  <si>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</si>
  <si>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</si>
  <si>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</si>
  <si>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</si>
  <si>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</si>
  <si>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</si>
  <si>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</si>
  <si>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</si>
  <si>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</si>
  <si>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</si>
  <si>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</si>
  <si>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</si>
  <si>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</si>
  <si>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</si>
  <si>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</si>
  <si>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</si>
  <si>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</si>
  <si>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</si>
  <si>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</si>
  <si>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</si>
  <si>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</si>
  <si>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</si>
  <si>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</si>
  <si>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</si>
  <si>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</si>
  <si>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</si>
  <si>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</si>
  <si>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</si>
  <si>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</si>
  <si>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</si>
  <si>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</si>
  <si>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</si>
  <si>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</si>
  <si>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</si>
  <si>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</si>
  <si>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</si>
  <si>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</si>
  <si>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</si>
  <si>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</si>
  <si>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</si>
  <si>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</si>
  <si>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</si>
  <si>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</si>
  <si>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</si>
  <si>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</si>
  <si>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</si>
  <si>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</si>
  <si>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</si>
  <si>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</si>
  <si>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</si>
  <si>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</si>
  <si>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</si>
  <si>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</si>
  <si>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</si>
  <si>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</si>
  <si>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</si>
  <si>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</si>
  <si>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</si>
  <si>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</si>
  <si>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</si>
  <si>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</si>
  <si>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</si>
  <si>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</si>
  <si>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</si>
  <si>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</si>
  <si>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</si>
  <si>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</si>
  <si>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</si>
  <si>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</si>
  <si>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</si>
  <si>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</si>
  <si>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</si>
  <si>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</si>
  <si>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</si>
  <si>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</si>
  <si>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</si>
  <si>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</si>
  <si>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</si>
  <si>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</si>
  <si>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</si>
  <si>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</si>
  <si>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</si>
  <si>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</si>
  <si>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</si>
  <si>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</si>
  <si>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</si>
  <si>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</si>
  <si>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</si>
  <si>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</si>
  <si>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</si>
  <si>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</si>
  <si>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</si>
  <si>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</si>
  <si>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</si>
  <si>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</si>
  <si>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</si>
  <si>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</si>
  <si>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</si>
  <si>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</si>
  <si>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</si>
  <si>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</si>
  <si>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</si>
  <si>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</si>
  <si>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</si>
  <si>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</si>
  <si>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</si>
  <si>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</si>
  <si>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</si>
  <si>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</si>
  <si>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</si>
  <si>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</si>
  <si>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</si>
  <si>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</si>
  <si>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</si>
  <si>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</si>
  <si>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</si>
  <si>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</si>
  <si>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</si>
  <si>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</si>
  <si>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</si>
  <si>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</si>
  <si>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</si>
  <si>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</si>
  <si>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</si>
  <si>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</si>
  <si>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</si>
  <si>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</si>
  <si>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</si>
  <si>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</si>
  <si>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</si>
  <si>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</si>
  <si>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</si>
  <si>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</si>
  <si>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</si>
  <si>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</si>
  <si>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</si>
  <si>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</si>
  <si>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</si>
  <si>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</si>
  <si>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</si>
  <si>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</si>
  <si>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</si>
  <si>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</si>
  <si>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</si>
  <si>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</si>
  <si>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</si>
  <si>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</si>
  <si>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</si>
  <si>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</si>
  <si>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</si>
  <si>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</si>
  <si>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</si>
  <si>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</si>
  <si>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</si>
  <si>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</si>
  <si>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</si>
  <si>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</si>
  <si>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</si>
  <si>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</si>
  <si>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</si>
  <si>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</si>
  <si>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</si>
  <si>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</si>
  <si>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</si>
  <si>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</si>
  <si>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</si>
  <si>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</si>
  <si>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</si>
  <si>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</si>
  <si>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</si>
  <si>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</si>
  <si>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</si>
  <si>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</si>
  <si>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</si>
  <si>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</si>
  <si>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</si>
  <si>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</si>
  <si>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</si>
  <si>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</si>
  <si>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</si>
  <si>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</si>
  <si>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</si>
  <si>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</si>
  <si>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</si>
  <si>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</si>
  <si>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</si>
  <si>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</si>
  <si>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</si>
  <si>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</si>
  <si>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</si>
  <si>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</si>
  <si>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</si>
  <si>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</si>
  <si>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</si>
  <si>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</si>
  <si>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</si>
  <si>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</si>
  <si>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</si>
  <si>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</si>
  <si>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</si>
  <si>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</si>
  <si>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</si>
  <si>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</si>
  <si>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</si>
  <si>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</si>
  <si>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</si>
  <si>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</si>
  <si>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</si>
  <si>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</si>
  <si>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</si>
  <si>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</si>
  <si>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</si>
  <si>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</si>
  <si>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</si>
  <si>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</si>
  <si>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</si>
  <si>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</si>
  <si>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</si>
  <si>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</si>
  <si>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</si>
  <si>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</si>
  <si>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</si>
  <si>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</si>
  <si>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</si>
  <si>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</si>
  <si>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</si>
  <si>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</si>
  <si>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</si>
  <si>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</si>
  <si>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</si>
  <si>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</si>
  <si>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</si>
  <si>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</si>
  <si>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</si>
  <si>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</si>
  <si>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</si>
  <si>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</si>
  <si>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</si>
  <si>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</si>
  <si>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</si>
  <si>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</si>
  <si>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</si>
  <si>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</si>
  <si>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</si>
  <si>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</si>
  <si>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</si>
  <si>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</si>
  <si>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</si>
  <si>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</si>
  <si>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</si>
  <si>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</si>
  <si>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</si>
  <si>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</si>
  <si>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</si>
  <si>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</si>
  <si>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</si>
  <si>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</si>
  <si>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</si>
  <si>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</si>
  <si>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</si>
  <si>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</si>
  <si>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</si>
  <si>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</si>
  <si>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</si>
  <si>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</si>
  <si>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</si>
  <si>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</si>
  <si>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</si>
  <si>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</si>
  <si>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</si>
  <si>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</si>
  <si>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</si>
  <si>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</si>
  <si>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</si>
  <si>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</si>
  <si>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</si>
  <si>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</si>
  <si>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</si>
  <si>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</si>
  <si>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</si>
  <si>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</si>
  <si>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</si>
  <si>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</si>
  <si>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</si>
  <si>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</si>
  <si>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</si>
  <si>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</si>
  <si>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</si>
  <si>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</si>
  <si>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</si>
  <si>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</si>
  <si>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</si>
  <si>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</si>
  <si>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</si>
  <si>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</si>
  <si>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</si>
  <si>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</si>
  <si>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</si>
  <si>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</si>
  <si>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</si>
  <si>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</si>
  <si>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</si>
  <si>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</si>
  <si>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</si>
  <si>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</si>
  <si>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</si>
  <si>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</si>
  <si>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</si>
  <si>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</si>
  <si>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</si>
  <si>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</si>
  <si>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</si>
  <si>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</si>
  <si>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</si>
  <si>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</si>
  <si>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</si>
  <si>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</si>
  <si>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</si>
  <si>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</si>
  <si>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</si>
  <si>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</si>
  <si>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</si>
  <si>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</si>
  <si>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</si>
  <si>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</si>
  <si>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</si>
  <si>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</si>
  <si>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</si>
  <si>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</si>
  <si>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</si>
  <si>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</si>
  <si>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</si>
  <si>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</si>
  <si>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</si>
  <si>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</si>
  <si>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</si>
  <si>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</si>
  <si>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</si>
  <si>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</si>
  <si>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</si>
  <si>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</si>
  <si>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</si>
  <si>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</si>
  <si>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</si>
  <si>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</si>
  <si>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</si>
  <si>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</si>
  <si>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</si>
  <si>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</si>
  <si>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</si>
  <si>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</si>
  <si>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</si>
  <si>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</si>
  <si>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</si>
  <si>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</si>
  <si>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</si>
  <si>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</si>
  <si>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</si>
  <si>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</si>
  <si>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</si>
  <si>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</si>
  <si>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</si>
  <si>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</si>
  <si>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</si>
  <si>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</si>
  <si>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</si>
  <si>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</si>
  <si>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</si>
  <si>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</si>
  <si>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</si>
  <si>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</si>
  <si>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</si>
  <si>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</si>
  <si>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</si>
  <si>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</si>
  <si>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</si>
  <si>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</si>
  <si>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</si>
  <si>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</si>
  <si>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</si>
  <si>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</si>
  <si>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</si>
  <si>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</si>
  <si>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</si>
  <si>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</si>
  <si>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</si>
  <si>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</si>
  <si>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</si>
  <si>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</si>
  <si>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</si>
  <si>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</si>
  <si>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</si>
  <si>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</si>
  <si>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</si>
  <si>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</si>
  <si>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</si>
  <si>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</si>
  <si>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</si>
  <si>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</si>
  <si>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</si>
  <si>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</si>
  <si>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</si>
  <si>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</si>
  <si>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</si>
  <si>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</si>
  <si>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</si>
  <si>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</si>
  <si>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</si>
  <si>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</si>
  <si>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</si>
  <si>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</si>
  <si>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</si>
  <si>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</si>
  <si>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</si>
  <si>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</si>
  <si>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</si>
  <si>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</si>
  <si>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</si>
  <si>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</si>
  <si>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</si>
  <si>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</si>
  <si>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</si>
  <si>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</si>
  <si>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</si>
  <si>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</si>
  <si>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</si>
  <si>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</si>
  <si>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</si>
  <si>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</si>
  <si>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</si>
  <si>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</si>
  <si>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</si>
  <si>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</si>
  <si>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</si>
  <si>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</si>
  <si>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</si>
  <si>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</si>
  <si>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</si>
  <si>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</si>
  <si>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</si>
  <si>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</si>
  <si>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</si>
  <si>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</si>
  <si>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</si>
  <si>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</si>
  <si>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</si>
  <si>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</si>
  <si>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</si>
  <si>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</si>
  <si>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</si>
  <si>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</si>
  <si>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</si>
  <si>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</si>
  <si>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</si>
  <si>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</si>
  <si>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</si>
  <si>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</si>
  <si>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</si>
  <si>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</si>
  <si>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</si>
  <si>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</si>
  <si>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</si>
  <si>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</si>
  <si>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</si>
  <si>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</si>
  <si>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</si>
  <si>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</si>
  <si>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</si>
  <si>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</si>
  <si>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</si>
  <si>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</si>
  <si>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</si>
  <si>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</si>
  <si>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</si>
  <si>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</si>
  <si>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</si>
  <si>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</si>
  <si>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</si>
  <si>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</si>
  <si>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</si>
  <si>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</si>
  <si>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</si>
  <si>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</si>
  <si>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</si>
  <si>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</si>
  <si>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</si>
  <si>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</si>
  <si>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</si>
  <si>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</si>
  <si>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</si>
  <si>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</si>
  <si>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</si>
  <si>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</si>
  <si>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</si>
  <si>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</si>
  <si>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</si>
  <si>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</si>
  <si>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</si>
  <si>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</si>
  <si>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</si>
  <si>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</si>
  <si>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</si>
  <si>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</si>
  <si>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</si>
  <si>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</si>
  <si>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</si>
  <si>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</si>
  <si>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</si>
  <si>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</si>
  <si>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</si>
  <si>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</si>
  <si>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</si>
  <si>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</si>
  <si>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</si>
  <si>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</si>
  <si>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</si>
  <si>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</si>
  <si>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</si>
  <si>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</si>
  <si>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</si>
  <si>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</si>
  <si>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</si>
  <si>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</si>
  <si>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</si>
  <si>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</si>
  <si>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</si>
  <si>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</si>
  <si>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</si>
  <si>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</si>
  <si>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</si>
  <si>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</si>
  <si>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</si>
  <si>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</si>
  <si>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</si>
  <si>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</si>
  <si>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</si>
  <si>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</si>
  <si>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</si>
  <si>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</si>
  <si>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</si>
  <si>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</si>
  <si>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</si>
  <si>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</si>
  <si>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</si>
  <si>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</si>
  <si>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</si>
  <si>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</si>
  <si>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</si>
  <si>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</si>
  <si>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</si>
  <si>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</si>
  <si>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</si>
  <si>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</si>
  <si>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</si>
  <si>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</si>
  <si>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</si>
  <si>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</si>
  <si>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</si>
  <si>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</si>
  <si>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</si>
  <si>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</si>
  <si>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</si>
  <si>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</si>
  <si>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</si>
  <si>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</si>
  <si>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</si>
  <si>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</si>
  <si>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</si>
  <si>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</si>
  <si>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</si>
  <si>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</si>
  <si>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</si>
  <si>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</si>
  <si>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</si>
  <si>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</si>
  <si>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</si>
  <si>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</si>
  <si>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</si>
  <si>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</si>
  <si>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</si>
  <si>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</si>
  <si>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</si>
  <si>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</si>
  <si>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</si>
  <si>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</si>
  <si>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</si>
  <si>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</si>
  <si>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</si>
  <si>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</si>
  <si>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</si>
  <si>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</si>
  <si>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</si>
  <si>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</si>
  <si>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</si>
  <si>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</si>
  <si>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</si>
  <si>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</si>
  <si>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</si>
  <si>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</si>
  <si>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</si>
  <si>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</si>
  <si>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</si>
  <si>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</si>
  <si>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</si>
  <si>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</si>
  <si>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</si>
  <si>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</si>
  <si>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</si>
  <si>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</si>
  <si>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</si>
  <si>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</si>
  <si>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</si>
  <si>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</si>
  <si>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</si>
  <si>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</si>
  <si>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</si>
  <si>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</si>
  <si>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</si>
  <si>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</si>
  <si>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</si>
  <si>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</si>
  <si>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</si>
  <si>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</si>
  <si>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</si>
  <si>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</si>
  <si>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</si>
  <si>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</si>
  <si>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</si>
  <si>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</si>
  <si>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</si>
  <si>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</si>
  <si>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</si>
  <si>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</si>
  <si>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</si>
  <si>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</si>
  <si>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</si>
  <si>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</si>
  <si>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</si>
  <si>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</si>
  <si>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</si>
  <si>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</si>
  <si>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</si>
  <si>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</si>
  <si>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</si>
  <si>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</si>
  <si>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</si>
  <si>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</si>
  <si>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</si>
  <si>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</si>
  <si>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</si>
  <si>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</si>
  <si>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</si>
  <si>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</si>
  <si>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</si>
  <si>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</si>
  <si>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</si>
  <si>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</si>
  <si>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</si>
  <si>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</si>
  <si>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</si>
  <si>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</si>
  <si>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</si>
  <si>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</si>
  <si>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</si>
  <si>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</si>
  <si>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</si>
  <si>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</si>
  <si>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</si>
  <si>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</si>
  <si>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</si>
  <si>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</si>
  <si>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</si>
  <si>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</si>
  <si>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</si>
  <si>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</si>
  <si>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</si>
  <si>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</si>
  <si>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</si>
  <si>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</si>
  <si>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</si>
  <si>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</si>
  <si>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</si>
  <si>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</si>
  <si>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</si>
  <si>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</si>
  <si>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</si>
  <si>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</si>
  <si>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</si>
  <si>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</si>
  <si>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</si>
  <si>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</si>
  <si>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</si>
  <si>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</si>
  <si>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</si>
  <si>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</si>
  <si>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</si>
  <si>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</si>
  <si>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</si>
  <si>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</si>
  <si>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</si>
  <si>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</si>
  <si>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</si>
  <si>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</si>
  <si>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</si>
  <si>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</si>
  <si>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</si>
  <si>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</si>
  <si>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</si>
  <si>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</si>
  <si>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</si>
  <si>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</si>
  <si>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</si>
  <si>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</si>
  <si>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</si>
  <si>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</si>
  <si>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</si>
  <si>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</si>
  <si>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</si>
  <si>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</si>
  <si>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</si>
  <si>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</si>
  <si>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</si>
  <si>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</si>
  <si>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</si>
  <si>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</si>
  <si>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</si>
  <si>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</si>
  <si>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</si>
  <si>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</si>
  <si>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</si>
  <si>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</si>
  <si>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</si>
  <si>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</si>
  <si>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</si>
  <si>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</si>
  <si>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</si>
  <si>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</si>
  <si>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</si>
  <si>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</si>
  <si>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</si>
  <si>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</si>
  <si>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</si>
  <si>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</si>
  <si>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</si>
  <si>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</si>
  <si>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</si>
  <si>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</si>
  <si>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</si>
  <si>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</si>
  <si>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</si>
  <si>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</si>
  <si>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</si>
  <si>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</si>
  <si>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</si>
  <si>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</si>
  <si>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</si>
  <si>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</si>
  <si>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</si>
  <si>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</si>
  <si>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</si>
  <si>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</si>
  <si>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</si>
  <si>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</si>
  <si>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</si>
  <si>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</si>
  <si>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</si>
  <si>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</si>
  <si>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</si>
  <si>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</si>
  <si>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</si>
  <si>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</si>
  <si>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</si>
  <si>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</si>
  <si>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</si>
  <si>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</si>
  <si>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</si>
  <si>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</si>
  <si>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</si>
  <si>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</si>
  <si>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</si>
  <si>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</si>
  <si>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</si>
  <si>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</si>
  <si>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</si>
  <si>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</si>
  <si>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</si>
  <si>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</si>
  <si>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</si>
  <si>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</si>
  <si>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</si>
  <si>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</si>
  <si>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</si>
  <si>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</si>
  <si>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</si>
  <si>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</si>
  <si>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</si>
  <si>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</si>
  <si>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</si>
  <si>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</si>
  <si>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</si>
  <si>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</si>
  <si>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</si>
  <si>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</si>
  <si>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</si>
  <si>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</si>
  <si>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</si>
  <si>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</si>
  <si>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</si>
  <si>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</si>
  <si>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</si>
  <si>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</si>
  <si>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</si>
  <si>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</si>
  <si>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</si>
  <si>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</si>
  <si>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</si>
  <si>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</si>
  <si>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</si>
  <si>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</si>
  <si>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</si>
  <si>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</si>
  <si>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</si>
  <si>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</si>
  <si>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</si>
  <si>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</si>
  <si>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</si>
  <si>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</si>
  <si>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</si>
  <si>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</si>
  <si>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</si>
  <si>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</si>
  <si>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</si>
  <si>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</si>
  <si>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</si>
  <si>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</si>
  <si>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</si>
  <si>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</si>
  <si>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</si>
  <si>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</si>
  <si>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</si>
  <si>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</si>
  <si>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</si>
  <si>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</si>
  <si>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</si>
  <si>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</si>
  <si>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</si>
  <si>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</si>
  <si>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</si>
  <si>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</si>
  <si>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</si>
  <si>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</si>
  <si>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</si>
  <si>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</si>
  <si>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</si>
  <si>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</si>
  <si>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</si>
  <si>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</si>
  <si>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</si>
  <si>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</si>
  <si>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</si>
  <si>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</si>
  <si>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</si>
  <si>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</si>
  <si>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</si>
  <si>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</si>
  <si>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</si>
  <si>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</si>
  <si>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</si>
  <si>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</si>
  <si>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</si>
  <si>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</si>
  <si>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</si>
  <si>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</si>
  <si>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</si>
  <si>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</si>
  <si>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</si>
  <si>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</si>
  <si>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</si>
  <si>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</si>
  <si>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</si>
  <si>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</si>
  <si>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</si>
  <si>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</si>
  <si>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</si>
  <si>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</si>
  <si>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</si>
  <si>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</si>
  <si>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</si>
  <si>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</si>
  <si>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</si>
  <si>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</si>
  <si>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</si>
  <si>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</si>
  <si>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</si>
  <si>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</si>
  <si>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</si>
  <si>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</si>
  <si>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</si>
  <si>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</si>
  <si>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</si>
  <si>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</si>
  <si>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</si>
  <si>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</si>
  <si>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</si>
  <si>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</si>
  <si>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</si>
  <si>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</si>
  <si>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</si>
  <si>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</si>
  <si>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</si>
  <si>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</si>
  <si>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</si>
  <si>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</si>
  <si>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</si>
  <si>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</si>
  <si>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</si>
  <si>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</si>
  <si>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</si>
  <si>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</si>
  <si>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</si>
  <si>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</si>
  <si>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</si>
  <si>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</si>
  <si>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</si>
  <si>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</si>
  <si>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</si>
  <si>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</si>
  <si>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</si>
  <si>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</si>
  <si>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</si>
  <si>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</si>
  <si>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</si>
  <si>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</si>
  <si>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</si>
  <si>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</si>
  <si>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</si>
  <si>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</si>
  <si>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</si>
  <si>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</si>
  <si>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</si>
  <si>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</si>
  <si>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</si>
  <si>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</si>
  <si>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</si>
  <si>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</si>
  <si>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</si>
  <si>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</si>
  <si>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</si>
  <si>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</si>
  <si>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</si>
  <si>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</si>
  <si>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</si>
  <si>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</si>
  <si>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</si>
  <si>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</si>
  <si>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</si>
  <si>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</si>
  <si>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</si>
  <si>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</si>
  <si>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</si>
  <si>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</si>
  <si>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</si>
  <si>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</si>
  <si>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</si>
  <si>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</si>
  <si>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</si>
  <si>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</si>
  <si>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</si>
  <si>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</si>
  <si>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</si>
  <si>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</si>
  <si>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</si>
  <si>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</si>
  <si>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</si>
  <si>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</si>
  <si>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</si>
  <si>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</si>
  <si>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</si>
  <si>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</si>
  <si>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</si>
  <si>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</si>
  <si>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</si>
  <si>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</si>
  <si>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</si>
  <si>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</si>
  <si>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</si>
  <si>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</si>
  <si>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</si>
  <si>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</si>
  <si>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</si>
  <si>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</si>
  <si>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</si>
  <si>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</si>
  <si>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</si>
  <si>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</si>
  <si>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</si>
  <si>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</si>
  <si>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</si>
  <si>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</si>
  <si>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</si>
  <si>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</si>
  <si>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</si>
  <si>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</si>
  <si>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</si>
  <si>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</si>
  <si>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</si>
  <si>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</si>
  <si>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</si>
  <si>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</si>
  <si>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</si>
  <si>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</si>
  <si>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</si>
  <si>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</si>
  <si>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</si>
  <si>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</si>
  <si>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</si>
  <si>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</si>
  <si>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</si>
  <si>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</si>
  <si>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</si>
  <si>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</si>
  <si>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</si>
  <si>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</si>
  <si>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</si>
  <si>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</si>
  <si>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</si>
  <si>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</si>
  <si>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</si>
  <si>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</si>
  <si>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</si>
  <si>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</si>
  <si>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</si>
  <si>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</si>
  <si>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</si>
  <si>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</si>
  <si>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</si>
  <si>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</si>
  <si>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</si>
  <si>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</si>
  <si>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</si>
  <si>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</si>
  <si>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</si>
  <si>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</si>
  <si>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</si>
  <si>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</si>
  <si>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</si>
  <si>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</si>
  <si>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</si>
  <si>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</si>
  <si>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</si>
  <si>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</si>
  <si>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</si>
  <si>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</si>
  <si>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</si>
  <si>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</si>
  <si>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</si>
  <si>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</si>
  <si>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</si>
  <si>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</si>
  <si>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</si>
  <si>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</si>
  <si>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</si>
  <si>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</si>
  <si>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</si>
  <si>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</si>
  <si>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</si>
  <si>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</si>
  <si>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</si>
  <si>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</si>
  <si>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</si>
  <si>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</si>
  <si>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</si>
  <si>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</si>
  <si>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</si>
  <si>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</si>
  <si>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</si>
  <si>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</si>
  <si>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</si>
  <si>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</si>
  <si>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</si>
  <si>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</si>
  <si>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</si>
  <si>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</si>
  <si>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</si>
  <si>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</si>
  <si>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</si>
  <si>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</si>
  <si>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</si>
  <si>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</si>
  <si>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</si>
  <si>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</si>
  <si>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</si>
  <si>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</si>
  <si>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</si>
  <si>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</si>
  <si>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</si>
  <si>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</si>
  <si>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</si>
  <si>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</si>
  <si>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</si>
  <si>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</si>
  <si>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</si>
  <si>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</si>
  <si>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</si>
  <si>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</si>
  <si>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</si>
  <si>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</si>
  <si>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</si>
  <si>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</si>
  <si>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</si>
  <si>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</si>
  <si>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</si>
  <si>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</si>
  <si>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</si>
  <si>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</si>
  <si>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</si>
  <si>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</si>
  <si>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</si>
  <si>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</si>
  <si>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</si>
  <si>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</si>
  <si>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</si>
  <si>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</si>
  <si>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</si>
  <si>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</si>
  <si>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</si>
  <si>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</si>
  <si>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</si>
  <si>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</si>
  <si>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</si>
  <si>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</si>
  <si>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</si>
  <si>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</si>
  <si>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</si>
  <si>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</si>
  <si>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</si>
  <si>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</si>
  <si>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</si>
  <si>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</si>
  <si>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</si>
  <si>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</si>
  <si>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</si>
  <si>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</si>
  <si>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</si>
  <si>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</si>
  <si>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</si>
  <si>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</si>
  <si>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</si>
  <si>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</si>
  <si>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</si>
  <si>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</si>
  <si>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</si>
  <si>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</si>
  <si>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</si>
  <si>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</si>
  <si>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</si>
  <si>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</si>
  <si>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</si>
  <si>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</si>
  <si>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</si>
  <si>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</si>
  <si>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</si>
  <si>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</si>
  <si>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</si>
  <si>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</si>
  <si>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</si>
  <si>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</si>
  <si>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</si>
  <si>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</si>
  <si>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</si>
  <si>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</si>
  <si>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</si>
  <si>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</si>
  <si>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</si>
  <si>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</si>
  <si>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</si>
  <si>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</si>
  <si>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</si>
  <si>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</si>
  <si>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</si>
  <si>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</si>
  <si>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</si>
  <si>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</si>
  <si>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</si>
  <si>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</si>
  <si>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</si>
  <si>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</si>
  <si>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</si>
  <si>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</si>
  <si>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</si>
  <si>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</si>
  <si>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</si>
  <si>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</si>
  <si>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</si>
  <si>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</si>
  <si>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</si>
  <si>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</si>
  <si>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</si>
  <si>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</si>
  <si>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</si>
  <si>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</si>
  <si>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</si>
  <si>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</si>
  <si>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</si>
  <si>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</si>
  <si>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</si>
  <si>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</si>
  <si>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</si>
  <si>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</si>
  <si>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</si>
  <si>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</si>
  <si>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</si>
  <si>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</si>
  <si>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</si>
  <si>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</si>
  <si>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</si>
  <si>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</si>
  <si>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</si>
  <si>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</si>
  <si>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</si>
  <si>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</si>
  <si>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</si>
  <si>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</si>
  <si>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</si>
  <si>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</si>
  <si>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</si>
  <si>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</si>
  <si>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</si>
  <si>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</si>
  <si>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</si>
  <si>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</si>
  <si>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</si>
  <si>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</si>
  <si>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</si>
  <si>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</si>
  <si>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</si>
  <si>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</si>
  <si>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</si>
  <si>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</si>
  <si>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</si>
  <si>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</si>
  <si>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</si>
  <si>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</si>
  <si>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</si>
  <si>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</si>
  <si>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</si>
  <si>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</si>
  <si>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</si>
  <si>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</si>
  <si>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</si>
  <si>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</si>
  <si>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</si>
  <si>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</si>
  <si>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</si>
  <si>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</si>
  <si>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</si>
  <si>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</si>
  <si>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</si>
  <si>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</si>
  <si>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</si>
  <si>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</si>
  <si>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</si>
  <si>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</si>
  <si>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</si>
  <si>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</si>
  <si>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</si>
  <si>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</si>
  <si>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</si>
  <si>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</si>
  <si>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</si>
  <si>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</si>
  <si>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</si>
  <si>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</si>
  <si>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</si>
  <si>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</si>
  <si>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</si>
  <si>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</si>
  <si>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</si>
  <si>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</si>
  <si>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</si>
  <si>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</si>
  <si>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</si>
  <si>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</si>
  <si>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</si>
  <si>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</si>
  <si>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</si>
  <si>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</si>
  <si>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</si>
  <si>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</si>
  <si>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</si>
  <si>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</si>
  <si>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</si>
  <si>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</si>
  <si>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</si>
  <si>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</si>
  <si>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</si>
  <si>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</si>
  <si>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</si>
  <si>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</si>
  <si>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</si>
  <si>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</si>
  <si>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</si>
  <si>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</si>
  <si>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</si>
  <si>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</si>
  <si>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</si>
  <si>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</si>
  <si>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</si>
  <si>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</si>
  <si>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</si>
  <si>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</si>
  <si>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</si>
  <si>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</si>
  <si>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</si>
  <si>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</si>
  <si>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</si>
  <si>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</si>
  <si>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</si>
  <si>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</si>
  <si>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</si>
  <si>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</si>
  <si>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</si>
  <si>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</si>
  <si>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</si>
  <si>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</si>
  <si>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</si>
  <si>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</si>
  <si>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</si>
  <si>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</si>
  <si>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</si>
  <si>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</si>
  <si>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</si>
  <si>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</si>
  <si>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</si>
  <si>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</si>
  <si>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</si>
  <si>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</si>
  <si>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</si>
  <si>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</si>
  <si>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</si>
  <si>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</si>
  <si>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</si>
  <si>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</si>
  <si>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</si>
  <si>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</si>
  <si>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</si>
  <si>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</si>
  <si>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</si>
  <si>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</si>
  <si>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</si>
  <si>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</si>
  <si>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</si>
  <si>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</si>
  <si>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</si>
  <si>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</si>
  <si>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</si>
  <si>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</si>
  <si>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</si>
  <si>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</si>
  <si>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</si>
  <si>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</si>
  <si>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</si>
  <si>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</si>
  <si>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</si>
  <si>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</si>
  <si>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</si>
  <si>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</si>
  <si>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</si>
  <si>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</si>
  <si>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</si>
  <si>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</si>
  <si>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</si>
  <si>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</si>
  <si>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</si>
  <si>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</si>
  <si>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</si>
  <si>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</si>
  <si>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</si>
  <si>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</si>
  <si>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</si>
  <si>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</si>
  <si>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</si>
  <si>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</si>
  <si>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</si>
  <si>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</si>
  <si>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</si>
  <si>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</si>
  <si>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</si>
  <si>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</si>
  <si>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</si>
  <si>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</si>
  <si>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</si>
  <si>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</si>
  <si>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</si>
  <si>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</si>
  <si>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</si>
  <si>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</si>
  <si>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</si>
  <si>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</si>
  <si>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</si>
  <si>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</si>
  <si>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</si>
  <si>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</si>
  <si>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</si>
  <si>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</si>
  <si>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</si>
  <si>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</si>
  <si>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</si>
  <si>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</si>
  <si>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</si>
  <si>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</si>
  <si>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</si>
  <si>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</si>
  <si>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</si>
  <si>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</si>
  <si>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</si>
  <si>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</si>
  <si>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</si>
  <si>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</si>
  <si>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</si>
  <si>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</si>
  <si>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</si>
  <si>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</si>
  <si>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</si>
  <si>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</si>
  <si>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</si>
  <si>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</si>
  <si>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</si>
  <si>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</si>
  <si>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</si>
  <si>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</si>
  <si>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</si>
  <si>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</si>
  <si>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</si>
  <si>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</si>
  <si>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</si>
  <si>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</si>
  <si>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</si>
  <si>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</si>
  <si>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</si>
  <si>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</si>
  <si>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</si>
  <si>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</si>
  <si>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</si>
  <si>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</si>
  <si>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</si>
  <si>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</si>
  <si>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</si>
  <si>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</si>
  <si>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</si>
  <si>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</si>
  <si>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</si>
  <si>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</si>
  <si>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</si>
  <si>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</si>
  <si>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</si>
  <si>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</si>
  <si>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</si>
  <si>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</si>
  <si>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</si>
  <si>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</si>
  <si>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</si>
  <si>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</si>
  <si>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</si>
  <si>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</si>
  <si>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</si>
  <si>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</si>
  <si>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</si>
  <si>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</si>
  <si>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</si>
  <si>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</si>
  <si>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</si>
  <si>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</si>
  <si>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</si>
  <si>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</si>
  <si>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</si>
  <si>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</si>
  <si>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</si>
  <si>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</si>
  <si>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</si>
  <si>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</si>
  <si>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</si>
  <si>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</si>
  <si>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</si>
  <si>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</si>
  <si>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</si>
  <si>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</si>
  <si>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</si>
  <si>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</si>
  <si>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</si>
  <si>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</si>
  <si>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</si>
  <si>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</si>
  <si>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</si>
  <si>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</si>
  <si>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</si>
  <si>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</si>
  <si>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</si>
  <si>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</si>
  <si>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</si>
  <si>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</si>
  <si>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</si>
  <si>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</si>
  <si>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</si>
  <si>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</si>
  <si>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</si>
  <si>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</si>
  <si>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</si>
  <si>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</si>
  <si>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</si>
  <si>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</si>
  <si>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</si>
  <si>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</si>
  <si>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</si>
  <si>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</si>
  <si>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</si>
  <si>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</si>
  <si>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</si>
  <si>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</si>
  <si>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</si>
  <si>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</si>
  <si>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</si>
  <si>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</si>
  <si>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</si>
  <si>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</si>
  <si>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</si>
  <si>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</si>
  <si>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</si>
  <si>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</si>
  <si>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</si>
  <si>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</si>
  <si>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</si>
  <si>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</si>
  <si>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</si>
  <si>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</si>
  <si>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</si>
  <si>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</si>
  <si>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</si>
  <si>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</si>
  <si>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</si>
  <si>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</si>
  <si>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</si>
  <si>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</si>
  <si>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</si>
  <si>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</si>
  <si>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</si>
  <si>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</si>
  <si>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</si>
  <si>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</si>
  <si>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</si>
  <si>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</si>
  <si>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</si>
  <si>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</si>
  <si>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</si>
  <si>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</si>
  <si>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</si>
  <si>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</si>
  <si>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</si>
  <si>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</si>
  <si>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</si>
  <si>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</si>
  <si>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</si>
  <si>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</si>
  <si>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</si>
  <si>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</si>
  <si>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</si>
  <si>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</si>
  <si>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</si>
  <si>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</si>
  <si>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</si>
  <si>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</si>
  <si>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</si>
  <si>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</si>
  <si>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</si>
  <si>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</si>
  <si>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</si>
  <si>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</si>
  <si>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</si>
  <si>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</si>
  <si>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</si>
  <si>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</si>
  <si>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</si>
  <si>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</si>
  <si>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</si>
  <si>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</si>
  <si>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</si>
  <si>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</si>
  <si>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</si>
  <si>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</si>
  <si>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</si>
  <si>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</si>
  <si>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</si>
  <si>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</si>
  <si>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</si>
  <si>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</si>
  <si>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</si>
  <si>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</si>
  <si>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</si>
  <si>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</si>
  <si>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</si>
  <si>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</si>
  <si>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</si>
  <si>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</si>
  <si>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</si>
  <si>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</si>
  <si>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</si>
  <si>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</si>
  <si>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</si>
  <si>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</si>
  <si>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</si>
  <si>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</si>
  <si>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</si>
  <si>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</si>
  <si>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</si>
  <si>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</si>
  <si>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</si>
  <si>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</si>
  <si>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</si>
  <si>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</si>
  <si>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</si>
  <si>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</si>
  <si>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</si>
  <si>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</si>
  <si>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</si>
  <si>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</si>
  <si>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</si>
  <si>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</si>
  <si>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</si>
  <si>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</si>
  <si>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</si>
  <si>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</si>
  <si>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</si>
  <si>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</si>
  <si>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</si>
  <si>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</si>
  <si>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</si>
  <si>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</si>
  <si>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</si>
  <si>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</si>
  <si>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</si>
  <si>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</si>
  <si>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</si>
  <si>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</si>
  <si>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</si>
  <si>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</si>
  <si>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</si>
  <si>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</si>
  <si>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</si>
  <si>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</si>
  <si>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</si>
  <si>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</si>
  <si>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</si>
  <si>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</si>
  <si>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</si>
  <si>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</si>
  <si>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</si>
  <si>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</si>
  <si>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</si>
  <si>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</si>
  <si>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</si>
  <si>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</si>
  <si>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</si>
  <si>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</si>
  <si>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</si>
  <si>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</si>
  <si>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</si>
  <si>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</si>
  <si>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</si>
  <si>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</si>
  <si>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</si>
  <si>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</si>
  <si>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</si>
  <si>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</si>
  <si>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</si>
  <si>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</si>
  <si>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</si>
  <si>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</si>
  <si>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</si>
  <si>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</si>
  <si>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</si>
  <si>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</si>
  <si>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</si>
  <si>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</si>
  <si>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</si>
  <si>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</si>
  <si>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</si>
  <si>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</si>
  <si>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</si>
  <si>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</si>
  <si>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</si>
  <si>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</si>
  <si>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</si>
  <si>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</si>
  <si>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</si>
  <si>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</si>
  <si>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</si>
  <si>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</si>
  <si>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</si>
  <si>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</si>
  <si>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</si>
  <si>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</si>
  <si>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</si>
  <si>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</si>
  <si>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</si>
  <si>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</si>
  <si>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</si>
  <si>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</si>
  <si>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</si>
  <si>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</si>
  <si>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</si>
  <si>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</si>
  <si>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</si>
  <si>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</si>
  <si>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</si>
  <si>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</si>
  <si>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</si>
  <si>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</si>
  <si>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</si>
  <si>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</si>
  <si>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</si>
  <si>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</si>
  <si>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</si>
  <si>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</si>
  <si>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</si>
  <si>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</si>
  <si>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</si>
  <si>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</si>
  <si>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</si>
  <si>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</si>
  <si>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</si>
  <si>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</si>
  <si>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</si>
  <si>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</si>
  <si>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</si>
  <si>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</si>
  <si>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</si>
  <si>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</si>
  <si>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</si>
  <si>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</si>
  <si>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</si>
  <si>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</si>
  <si>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</si>
  <si>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</si>
  <si>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</si>
  <si>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</si>
  <si>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</si>
  <si>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</si>
  <si>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</si>
  <si>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</si>
  <si>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</si>
  <si>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</si>
  <si>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</si>
  <si>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</si>
  <si>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</si>
  <si>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</si>
  <si>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</si>
  <si>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</si>
  <si>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</si>
  <si>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</si>
  <si>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</si>
  <si>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</si>
  <si>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</si>
  <si>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</si>
  <si>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</si>
  <si>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</si>
  <si>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</si>
  <si>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</si>
  <si>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</si>
  <si>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</si>
  <si>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</si>
  <si>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</si>
  <si>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</si>
  <si>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</si>
  <si>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</si>
  <si>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</si>
  <si>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</si>
  <si>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</si>
  <si>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</si>
  <si>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</si>
  <si>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</si>
  <si>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</si>
  <si>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</si>
  <si>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</si>
  <si>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</si>
  <si>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</si>
  <si>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</si>
  <si>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</si>
  <si>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</si>
  <si>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</si>
  <si>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</si>
  <si>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</si>
  <si>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</si>
  <si>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</si>
  <si>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</si>
  <si>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</si>
  <si>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</si>
  <si>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</si>
  <si>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</si>
  <si>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</si>
  <si>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</si>
  <si>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</si>
  <si>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</si>
  <si>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</si>
  <si>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</si>
  <si>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</si>
  <si>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</si>
  <si>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</si>
  <si>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</si>
  <si>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</si>
  <si>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</si>
  <si>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</si>
  <si>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</si>
  <si>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</si>
  <si>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</si>
  <si>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</si>
  <si>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</si>
  <si>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</si>
  <si>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</si>
  <si>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</si>
  <si>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</si>
  <si>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</si>
  <si>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</si>
  <si>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</si>
  <si>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</si>
  <si>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</si>
  <si>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</si>
  <si>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</si>
  <si>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</si>
  <si>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</si>
  <si>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</si>
  <si>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</si>
  <si>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</si>
  <si>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</si>
  <si>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</si>
  <si>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</si>
  <si>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</si>
  <si>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</si>
  <si>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</si>
  <si>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</si>
  <si>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</si>
  <si>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</si>
  <si>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</si>
  <si>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</si>
  <si>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</si>
  <si>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</si>
  <si>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</si>
  <si>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</si>
  <si>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</si>
  <si>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</si>
  <si>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</si>
  <si>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</si>
  <si>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</si>
  <si>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</si>
  <si>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</si>
  <si>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</si>
  <si>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</si>
  <si>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</si>
  <si>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</si>
  <si>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</si>
  <si>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</si>
  <si>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</si>
  <si>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</si>
  <si>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</si>
  <si>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</si>
  <si>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</si>
  <si>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</si>
  <si>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</si>
  <si>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</si>
  <si>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</si>
  <si>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</si>
  <si>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</si>
  <si>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</si>
  <si>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</si>
  <si>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</si>
  <si>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</si>
  <si>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</si>
  <si>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</si>
  <si>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</si>
  <si>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</si>
  <si>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</si>
  <si>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</si>
  <si>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</si>
  <si>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</si>
  <si>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</si>
  <si>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</si>
  <si>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</si>
  <si>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</si>
  <si>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</si>
  <si>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</si>
  <si>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</si>
  <si>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</si>
  <si>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</si>
  <si>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</si>
  <si>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</si>
  <si>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</si>
  <si>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</si>
  <si>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</si>
  <si>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</si>
  <si>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</si>
  <si>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</si>
  <si>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</si>
  <si>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</si>
  <si>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</si>
  <si>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</si>
  <si>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</si>
  <si>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</si>
  <si>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</si>
  <si>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</si>
  <si>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</si>
  <si>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</si>
  <si>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</si>
  <si>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</si>
  <si>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</si>
  <si>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</si>
  <si>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</si>
  <si>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</si>
  <si>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</si>
  <si>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</si>
  <si>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</si>
  <si>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</si>
  <si>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</si>
  <si>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</si>
  <si>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</si>
  <si>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</si>
  <si>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</si>
  <si>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</si>
  <si>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</si>
  <si>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</si>
  <si>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</si>
  <si>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</si>
  <si>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</si>
  <si>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</si>
  <si>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</si>
  <si>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</si>
  <si>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</si>
  <si>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</si>
  <si>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</si>
  <si>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</si>
  <si>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</si>
  <si>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</si>
  <si>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</si>
  <si>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</si>
  <si>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</si>
  <si>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</si>
  <si>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</si>
  <si>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</si>
  <si>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</si>
  <si>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</si>
  <si>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</si>
  <si>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</si>
  <si>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</si>
  <si>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</si>
  <si>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</si>
  <si>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</si>
  <si>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</si>
  <si>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</si>
  <si>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</si>
  <si>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</si>
  <si>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</si>
  <si>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</si>
  <si>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</si>
  <si>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</si>
  <si>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</si>
  <si>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</si>
  <si>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</si>
  <si>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</si>
  <si>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</si>
  <si>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</si>
  <si>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</si>
  <si>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</si>
  <si>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</si>
  <si>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</si>
  <si>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</si>
  <si>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</si>
  <si>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</si>
  <si>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</si>
  <si>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</si>
  <si>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</si>
  <si>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</si>
  <si>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</si>
  <si>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</si>
  <si>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</si>
  <si>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</si>
  <si>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</si>
  <si>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</si>
  <si>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</si>
  <si>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</si>
  <si>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</si>
  <si>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</si>
  <si>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</si>
  <si>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</si>
  <si>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</si>
  <si>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</si>
  <si>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</si>
  <si>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</si>
  <si>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</si>
  <si>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</si>
  <si>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</si>
  <si>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</si>
  <si>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</si>
  <si>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</si>
  <si>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</si>
  <si>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</si>
  <si>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</si>
  <si>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</si>
  <si>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</si>
  <si>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</si>
  <si>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</si>
  <si>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</si>
  <si>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</si>
  <si>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</si>
  <si>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</si>
  <si>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</si>
  <si>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</si>
  <si>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</si>
  <si>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</si>
  <si>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</si>
  <si>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</si>
  <si>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</si>
  <si>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</si>
  <si>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</si>
  <si>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</si>
  <si>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</si>
  <si>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</si>
  <si>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</si>
  <si>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</si>
  <si>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</si>
  <si>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</si>
  <si>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</si>
  <si>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</si>
  <si>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</si>
  <si>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</si>
  <si>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</si>
  <si>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</si>
  <si>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</si>
  <si>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</si>
  <si>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</si>
  <si>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</si>
  <si>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</si>
  <si>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</si>
  <si>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</si>
  <si>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</si>
  <si>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</si>
  <si>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</si>
  <si>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</si>
  <si>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</si>
  <si>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</si>
  <si>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</si>
  <si>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</si>
  <si>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</si>
  <si>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</si>
  <si>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</si>
  <si>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</si>
  <si>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</si>
  <si>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</si>
  <si>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</si>
  <si>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</si>
  <si>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</si>
  <si>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</si>
  <si>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</si>
  <si>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</si>
  <si>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</si>
  <si>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</si>
  <si>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</si>
  <si>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</si>
  <si>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</si>
  <si>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</si>
  <si>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</si>
  <si>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</si>
  <si>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</si>
  <si>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</si>
  <si>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</si>
  <si>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</si>
  <si>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</si>
  <si>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</si>
  <si>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</si>
  <si>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</si>
  <si>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</si>
  <si>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</si>
  <si>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</si>
  <si>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</si>
  <si>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</si>
  <si>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</si>
  <si>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</si>
  <si>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</si>
  <si>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</si>
  <si>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</si>
  <si>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</si>
  <si>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</si>
  <si>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</si>
  <si>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</si>
  <si>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</si>
  <si>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</si>
  <si>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</si>
  <si>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</si>
  <si>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</si>
  <si>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</si>
  <si>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</si>
  <si>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</si>
  <si>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</si>
  <si>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</si>
  <si>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</si>
  <si>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</si>
  <si>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</si>
  <si>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</si>
  <si>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</si>
  <si>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</si>
  <si>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</si>
  <si>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</si>
  <si>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</si>
  <si>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</si>
  <si>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</si>
  <si>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</si>
  <si>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</si>
  <si>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</si>
  <si>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</si>
  <si>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</si>
  <si>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</si>
  <si>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</si>
  <si>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</si>
  <si>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</si>
  <si>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</si>
  <si>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</si>
  <si>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</si>
  <si>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</si>
  <si>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</si>
  <si>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</si>
  <si>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</si>
  <si>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</si>
  <si>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</si>
  <si>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</si>
  <si>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</si>
  <si>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</si>
  <si>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</si>
  <si>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</si>
  <si>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</si>
  <si>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</si>
  <si>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</si>
  <si>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</si>
  <si>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</si>
  <si>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</si>
  <si>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</si>
  <si>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</si>
  <si>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</si>
  <si>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</si>
  <si>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</si>
  <si>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</si>
  <si>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</si>
  <si>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</si>
  <si>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</si>
  <si>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</si>
  <si>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</si>
  <si>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</si>
  <si>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</si>
  <si>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</si>
  <si>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</si>
  <si>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</si>
  <si>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</si>
  <si>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</si>
  <si>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</si>
  <si>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</si>
  <si>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</si>
  <si>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</si>
  <si>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</si>
  <si>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</si>
  <si>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</si>
  <si>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</si>
  <si>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</si>
  <si>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</si>
  <si>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</si>
  <si>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</si>
  <si>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</si>
  <si>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</si>
  <si>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</si>
  <si>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</si>
  <si>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</si>
  <si>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</si>
  <si>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</si>
  <si>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</si>
  <si>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</si>
  <si>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</si>
  <si>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</si>
  <si>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</si>
  <si>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</si>
  <si>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</si>
  <si>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</si>
  <si>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</si>
  <si>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</si>
  <si>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</si>
  <si>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</si>
  <si>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</si>
  <si>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</si>
  <si>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</si>
  <si>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</si>
  <si>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</si>
  <si>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</si>
  <si>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</si>
  <si>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</si>
  <si>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</si>
  <si>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</si>
  <si>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</si>
  <si>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</si>
  <si>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</si>
  <si>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</si>
  <si>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</si>
  <si>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</si>
  <si>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</si>
  <si>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</si>
  <si>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</si>
  <si>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</si>
  <si>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</si>
  <si>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</si>
  <si>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</si>
  <si>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</si>
  <si>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</si>
  <si>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</si>
  <si>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</si>
  <si>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</si>
  <si>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</si>
  <si>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</si>
  <si>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</si>
  <si>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</si>
  <si>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</si>
  <si>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</si>
  <si>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</si>
  <si>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</si>
  <si>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</si>
  <si>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</si>
  <si>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</si>
  <si>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</si>
  <si>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</si>
  <si>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</si>
  <si>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</si>
  <si>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</si>
  <si>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</si>
  <si>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</si>
  <si>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</si>
  <si>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</si>
  <si>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</si>
  <si>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</si>
  <si>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</si>
  <si>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</si>
  <si>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</si>
  <si>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</si>
  <si>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</si>
  <si>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</si>
  <si>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</si>
  <si>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</si>
  <si>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</si>
  <si>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</si>
  <si>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</si>
  <si>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</si>
  <si>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</si>
  <si>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</si>
  <si>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</si>
  <si>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</si>
  <si>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</si>
  <si>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</si>
  <si>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</si>
  <si>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</si>
  <si>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</si>
  <si>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</si>
  <si>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</si>
  <si>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</si>
  <si>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</si>
  <si>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</si>
  <si>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</si>
  <si>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</si>
  <si>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</si>
  <si>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</si>
  <si>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</si>
  <si>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</si>
  <si>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</si>
  <si>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</si>
  <si>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</si>
  <si>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</si>
  <si>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</si>
  <si>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</si>
  <si>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</si>
  <si>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</si>
  <si>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</si>
  <si>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</si>
  <si>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</si>
  <si>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</si>
  <si>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</si>
  <si>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</si>
  <si>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</si>
  <si>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</si>
  <si>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</si>
  <si>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</si>
  <si>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</si>
  <si>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</si>
  <si>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</si>
  <si>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</si>
  <si>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</si>
  <si>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</si>
  <si>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</si>
  <si>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</si>
  <si>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</si>
  <si>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</si>
  <si>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</si>
  <si>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</si>
  <si>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</si>
  <si>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</si>
  <si>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</si>
  <si>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</si>
  <si>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</si>
  <si>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</si>
  <si>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</si>
  <si>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</si>
  <si>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</si>
  <si>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</si>
  <si>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</si>
  <si>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</si>
  <si>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</si>
  <si>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</si>
  <si>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</si>
  <si>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</si>
  <si>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</si>
  <si>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</si>
  <si>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</si>
  <si>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</si>
  <si>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</si>
  <si>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</si>
  <si>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</si>
  <si>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</si>
  <si>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</si>
  <si>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</si>
  <si>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</si>
  <si>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</si>
  <si>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</si>
  <si>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</si>
  <si>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</si>
  <si>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</si>
  <si>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</si>
  <si>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</si>
  <si>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</si>
  <si>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</si>
  <si>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</si>
  <si>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</si>
  <si>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</si>
  <si>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</si>
  <si>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</si>
  <si>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</si>
  <si>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</si>
  <si>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</si>
  <si>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</si>
  <si>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</si>
  <si>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</si>
  <si>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</si>
  <si>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</si>
  <si>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</si>
  <si>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</si>
  <si>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</si>
  <si>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</si>
  <si>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</si>
  <si>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</si>
  <si>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</si>
  <si>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</si>
  <si>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</si>
  <si>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</si>
  <si>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</si>
  <si>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</si>
  <si>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</si>
  <si>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</si>
  <si>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</si>
  <si>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</si>
  <si>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</si>
  <si>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</si>
  <si>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</si>
  <si>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</si>
  <si>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</si>
  <si>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</si>
  <si>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</si>
  <si>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</si>
  <si>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</si>
  <si>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</si>
  <si>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</si>
  <si>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</si>
  <si>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</si>
  <si>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</si>
  <si>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</si>
  <si>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</si>
  <si>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</si>
  <si>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</si>
  <si>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</si>
  <si>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</si>
  <si>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</si>
  <si>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</si>
  <si>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</si>
  <si>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</si>
  <si>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</si>
  <si>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</si>
  <si>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</si>
  <si>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</si>
  <si>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</si>
  <si>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</si>
  <si>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</si>
  <si>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</si>
  <si>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</si>
  <si>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</si>
  <si>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</si>
  <si>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</si>
  <si>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</si>
  <si>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</si>
  <si>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</si>
  <si>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</si>
  <si>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</si>
  <si>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</si>
  <si>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</si>
  <si>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</si>
  <si>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</si>
  <si>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</si>
  <si>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</si>
  <si>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</si>
  <si>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</si>
  <si>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</si>
  <si>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</si>
  <si>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</si>
  <si>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</si>
  <si>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</si>
  <si>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</si>
  <si>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</si>
  <si>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</si>
  <si>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</si>
  <si>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</si>
  <si>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</si>
  <si>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</si>
  <si>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</si>
  <si>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</si>
  <si>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</si>
  <si>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</si>
  <si>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</si>
  <si>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</si>
  <si>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</si>
  <si>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</si>
  <si>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</si>
  <si>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</si>
  <si>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</si>
  <si>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</si>
  <si>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</si>
  <si>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</si>
  <si>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</si>
  <si>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</si>
  <si>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</si>
  <si>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</si>
  <si>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</si>
  <si>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</si>
  <si>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</si>
  <si>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</si>
  <si>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</si>
  <si>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</si>
  <si>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</si>
  <si>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</si>
  <si>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</si>
  <si>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</si>
  <si>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</si>
  <si>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</si>
  <si>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</si>
  <si>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</si>
  <si>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</si>
  <si>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</si>
  <si>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</si>
  <si>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</si>
  <si>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</si>
  <si>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</si>
  <si>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</si>
  <si>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</si>
  <si>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</si>
  <si>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</si>
  <si>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</si>
  <si>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</si>
  <si>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</si>
  <si>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</si>
  <si>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</si>
  <si>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</si>
  <si>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</si>
  <si>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</si>
  <si>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</si>
  <si>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</si>
  <si>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</si>
  <si>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</si>
  <si>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</si>
  <si>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</si>
  <si>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</si>
  <si>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</si>
  <si>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</si>
  <si>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</si>
  <si>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</si>
  <si>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</si>
  <si>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</si>
  <si>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</si>
  <si>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</si>
  <si>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</si>
  <si>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</si>
  <si>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</si>
  <si>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</si>
  <si>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</si>
  <si>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</si>
  <si>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</si>
  <si>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</si>
  <si>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</si>
  <si>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</si>
  <si>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</si>
  <si>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</si>
  <si>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</si>
  <si>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</si>
  <si>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</si>
  <si>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</si>
  <si>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</si>
  <si>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</si>
  <si>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</si>
  <si>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</si>
  <si>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</si>
  <si>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</si>
  <si>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</si>
  <si>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</si>
  <si>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</si>
  <si>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</si>
  <si>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</si>
  <si>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</si>
  <si>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</si>
  <si>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</si>
  <si>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</si>
  <si>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</si>
  <si>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</si>
  <si>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</si>
  <si>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</si>
  <si>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</si>
  <si>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</si>
  <si>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</si>
  <si>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</si>
  <si>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</si>
  <si>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</si>
  <si>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</si>
  <si>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</si>
  <si>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</si>
  <si>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</si>
  <si>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</si>
  <si>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</si>
  <si>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</si>
  <si>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</si>
  <si>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</si>
  <si>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</si>
  <si>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</si>
  <si>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</si>
  <si>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</si>
  <si>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</si>
  <si>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</si>
  <si>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</si>
  <si>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</si>
  <si>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</si>
  <si>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</si>
  <si>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</si>
  <si>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</si>
  <si>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</si>
  <si>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</si>
  <si>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</si>
  <si>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</si>
  <si>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</si>
  <si>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</si>
  <si>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</si>
  <si>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</si>
  <si>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</si>
  <si>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</si>
  <si>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</si>
  <si>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</si>
  <si>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</si>
  <si>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</si>
  <si>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</si>
  <si>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</si>
  <si>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</si>
  <si>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</si>
  <si>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</si>
  <si>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</si>
  <si>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</si>
  <si>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</si>
  <si>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</si>
  <si>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</si>
  <si>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</si>
  <si>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</si>
  <si>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</si>
  <si>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</si>
  <si>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</si>
  <si>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</si>
  <si>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</si>
  <si>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</si>
  <si>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</si>
  <si>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</si>
  <si>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</si>
  <si>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</si>
  <si>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</si>
  <si>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</si>
  <si>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</si>
  <si>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</si>
  <si>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</si>
  <si>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</si>
  <si>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</si>
  <si>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</si>
  <si>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</si>
  <si>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</si>
  <si>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</si>
  <si>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</si>
  <si>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</si>
  <si>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</si>
  <si>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</si>
  <si>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</si>
  <si>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</si>
  <si>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</si>
  <si>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</si>
  <si>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</si>
  <si>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</si>
  <si>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</si>
  <si>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</si>
  <si>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</si>
  <si>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</si>
  <si>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</si>
  <si>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</si>
  <si>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</si>
  <si>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</si>
  <si>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</si>
  <si>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</si>
  <si>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</si>
  <si>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</si>
  <si>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</si>
  <si>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</si>
  <si>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</si>
  <si>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</si>
  <si>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</si>
  <si>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</si>
  <si>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</si>
  <si>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</si>
  <si>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</si>
  <si>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</si>
  <si>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</si>
  <si>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</si>
  <si>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</si>
  <si>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</si>
  <si>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</si>
  <si>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</si>
  <si>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</si>
  <si>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</si>
  <si>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</si>
  <si>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</si>
  <si>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</si>
  <si>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</si>
  <si>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</si>
  <si>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</si>
  <si>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</si>
  <si>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</si>
  <si>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</si>
  <si>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</si>
  <si>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</si>
  <si>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</si>
  <si>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</si>
  <si>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</si>
  <si>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</si>
  <si>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</si>
  <si>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</si>
  <si>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</si>
  <si>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</si>
  <si>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</si>
  <si>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</si>
  <si>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</si>
  <si>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</si>
  <si>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</si>
  <si>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</si>
  <si>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</si>
  <si>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</si>
  <si>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</si>
  <si>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</si>
  <si>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</si>
  <si>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</si>
  <si>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</si>
  <si>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</si>
  <si>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</si>
  <si>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</si>
  <si>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</si>
  <si>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</si>
  <si>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</si>
  <si>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</si>
  <si>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</si>
  <si>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</si>
  <si>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</si>
  <si>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</si>
  <si>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</si>
  <si>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</si>
  <si>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</si>
  <si>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</si>
  <si>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</si>
  <si>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</si>
  <si>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</si>
  <si>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</si>
  <si>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</si>
  <si>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</si>
  <si>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</si>
  <si>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</si>
  <si>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</si>
  <si>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</si>
  <si>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</si>
  <si>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</si>
  <si>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</si>
  <si>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</si>
  <si>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</si>
  <si>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</si>
  <si>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</si>
  <si>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</si>
  <si>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</si>
  <si>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</si>
  <si>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</si>
  <si>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</si>
  <si>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</si>
  <si>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</si>
  <si>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</si>
  <si>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</si>
  <si>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</si>
  <si>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</si>
  <si>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</si>
  <si>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</si>
  <si>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</si>
  <si>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</si>
  <si>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</si>
  <si>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</si>
  <si>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</si>
  <si>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</si>
  <si>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</si>
  <si>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</si>
  <si>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</si>
  <si>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</si>
  <si>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</si>
  <si>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</si>
  <si>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</si>
  <si>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</si>
  <si>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</si>
  <si>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</si>
  <si>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</si>
  <si>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</si>
  <si>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</si>
  <si>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</si>
  <si>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</si>
  <si>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</si>
  <si>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</si>
  <si>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</si>
  <si>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</si>
  <si>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</si>
  <si>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</si>
  <si>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</si>
  <si>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</si>
  <si>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</si>
  <si>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</si>
  <si>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</si>
  <si>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</si>
  <si>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</si>
  <si>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</si>
  <si>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</si>
  <si>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</si>
  <si>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</si>
  <si>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</si>
  <si>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</si>
  <si>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</si>
  <si>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</si>
  <si>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</si>
  <si>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</si>
  <si>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</si>
  <si>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</si>
  <si>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</si>
  <si>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</si>
  <si>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</si>
  <si>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</si>
  <si>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</si>
  <si>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</si>
  <si>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</si>
  <si>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</si>
  <si>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</si>
  <si>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</si>
  <si>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</si>
  <si>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</si>
  <si>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</si>
  <si>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</si>
  <si>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</si>
  <si>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</si>
  <si>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</si>
  <si>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</si>
  <si>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</si>
  <si>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</si>
  <si>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</si>
  <si>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</si>
  <si>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</si>
  <si>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</si>
  <si>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</si>
  <si>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</si>
  <si>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</si>
  <si>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</si>
  <si>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</si>
  <si>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</si>
  <si>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</si>
  <si>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</si>
  <si>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</si>
  <si>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</si>
  <si>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</si>
  <si>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</si>
  <si>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</si>
  <si>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</si>
  <si>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</si>
  <si>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</si>
  <si>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</si>
  <si>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</si>
  <si>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</si>
  <si>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</si>
  <si>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</si>
  <si>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</si>
  <si>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</si>
  <si>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</si>
  <si>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</si>
  <si>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</si>
  <si>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</si>
  <si>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</si>
  <si>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</si>
  <si>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</si>
  <si>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</si>
  <si>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</si>
  <si>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</si>
  <si>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</si>
  <si>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</si>
  <si>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</si>
  <si>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</si>
  <si>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</si>
  <si>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</si>
  <si>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</si>
  <si>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</si>
  <si>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</si>
  <si>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</si>
  <si>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</si>
  <si>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</si>
  <si>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</si>
  <si>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</si>
  <si>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</si>
  <si>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</si>
  <si>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</si>
  <si>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</si>
  <si>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</si>
  <si>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</si>
  <si>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</si>
  <si>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</si>
  <si>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</si>
  <si>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</si>
  <si>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</si>
  <si>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</si>
  <si>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</si>
  <si>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</si>
  <si>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</si>
  <si>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</si>
  <si>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</si>
  <si>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</si>
  <si>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</si>
  <si>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</si>
  <si>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</si>
  <si>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</si>
  <si>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</si>
  <si>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</si>
  <si>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</si>
  <si>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</si>
  <si>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</si>
  <si>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</si>
  <si>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</si>
  <si>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</si>
  <si>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</si>
  <si>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</si>
  <si>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</si>
  <si>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</si>
  <si>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</si>
  <si>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</si>
  <si>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</si>
  <si>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</si>
  <si>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</si>
  <si>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</si>
  <si>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</si>
  <si>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</si>
  <si>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</si>
  <si>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</si>
  <si>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</si>
  <si>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</si>
  <si>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</si>
  <si>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</si>
  <si>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</si>
  <si>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</si>
  <si>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</si>
  <si>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</si>
  <si>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</si>
  <si>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</si>
  <si>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</si>
  <si>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</si>
  <si>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</si>
  <si>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</si>
  <si>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</si>
  <si>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</si>
  <si>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</si>
  <si>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</si>
  <si>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</si>
  <si>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</si>
  <si>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</si>
  <si>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</si>
  <si>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</si>
  <si>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</si>
  <si>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</si>
  <si>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</si>
  <si>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</si>
  <si>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</si>
  <si>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</si>
  <si>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</si>
  <si>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</si>
  <si>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</si>
  <si>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</si>
  <si>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</si>
  <si>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</si>
  <si>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</si>
  <si>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</si>
  <si>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</si>
  <si>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</si>
  <si>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</si>
  <si>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</si>
  <si>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</si>
  <si>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</si>
  <si>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</si>
  <si>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</si>
  <si>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</si>
  <si>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</si>
  <si>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</si>
  <si>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</si>
  <si>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</si>
  <si>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</si>
  <si>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</si>
  <si>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</si>
  <si>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</si>
  <si>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</si>
  <si>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</si>
  <si>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</si>
  <si>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</si>
  <si>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</si>
  <si>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</si>
  <si>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</si>
  <si>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</si>
  <si>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</si>
  <si>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</si>
  <si>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</si>
  <si>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</si>
  <si>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</si>
  <si>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</si>
  <si>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</si>
  <si>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</si>
  <si>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</si>
  <si>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</si>
  <si>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</si>
  <si>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</si>
  <si>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</si>
  <si>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</si>
  <si>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</si>
  <si>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</si>
  <si>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</si>
  <si>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</si>
  <si>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</si>
  <si>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</si>
  <si>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</si>
  <si>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</si>
  <si>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</si>
  <si>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</si>
  <si>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</si>
  <si>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</si>
  <si>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</si>
  <si>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</si>
  <si>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</si>
  <si>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</si>
  <si>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</si>
  <si>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</si>
  <si>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</si>
  <si>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</si>
  <si>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</si>
  <si>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</si>
  <si>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</si>
  <si>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</si>
  <si>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</si>
  <si>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</si>
  <si>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</si>
  <si>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</si>
  <si>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</si>
  <si>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</si>
  <si>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</si>
  <si>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</si>
  <si>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</si>
  <si>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</si>
  <si>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</si>
  <si>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</si>
  <si>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</si>
  <si>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</si>
  <si>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</si>
  <si>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</si>
  <si>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</si>
  <si>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</si>
  <si>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</si>
  <si>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</si>
  <si>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</si>
  <si>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</si>
  <si>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</si>
  <si>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</si>
  <si>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</si>
  <si>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</si>
  <si>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</si>
  <si>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</si>
  <si>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</si>
  <si>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</si>
  <si>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</si>
  <si>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</si>
  <si>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</si>
  <si>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</si>
  <si>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</si>
  <si>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</si>
  <si>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</si>
  <si>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</si>
  <si>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</si>
  <si>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</si>
  <si>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</si>
  <si>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</si>
  <si>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</si>
  <si>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</si>
  <si>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</si>
  <si>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</si>
  <si>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</si>
  <si>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</si>
  <si>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</si>
  <si>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</si>
  <si>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</si>
  <si>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</si>
  <si>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</si>
  <si>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</si>
  <si>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</si>
  <si>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</si>
  <si>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</si>
  <si>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</si>
  <si>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</si>
  <si>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</si>
  <si>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</si>
  <si>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</si>
  <si>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</si>
  <si>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</si>
  <si>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</si>
  <si>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</si>
  <si>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</si>
  <si>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</si>
  <si>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</si>
  <si>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</si>
  <si>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</si>
  <si>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</si>
  <si>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</si>
  <si>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</si>
  <si>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</si>
  <si>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</si>
  <si>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</si>
  <si>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</si>
  <si>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</si>
  <si>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</si>
  <si>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</si>
  <si>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</si>
  <si>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</si>
  <si>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</si>
  <si>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</si>
  <si>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</si>
  <si>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</si>
  <si>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</si>
  <si>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</si>
  <si>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</si>
  <si>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</si>
  <si>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</si>
  <si>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</si>
  <si>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</si>
  <si>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</si>
  <si>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</si>
  <si>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</si>
  <si>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</si>
  <si>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</si>
  <si>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</si>
  <si>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</si>
  <si>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</si>
  <si>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</si>
  <si>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</si>
  <si>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</si>
  <si>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</si>
  <si>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</si>
  <si>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</si>
  <si>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</si>
  <si>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</si>
  <si>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</si>
  <si>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</si>
  <si>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</si>
  <si>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</si>
  <si>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</si>
  <si>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</si>
  <si>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</si>
  <si>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</si>
  <si>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</si>
  <si>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</si>
  <si>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</si>
  <si>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</si>
  <si>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</si>
  <si>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</si>
  <si>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</si>
  <si>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</si>
  <si>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</si>
  <si>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</si>
  <si>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</si>
  <si>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</si>
  <si>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</si>
  <si>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</si>
  <si>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</si>
  <si>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</si>
  <si>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</si>
  <si>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</si>
  <si>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</si>
  <si>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</si>
  <si>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</si>
  <si>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</si>
  <si>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</si>
  <si>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</si>
  <si>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</si>
  <si>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</si>
  <si>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</si>
  <si>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</si>
  <si>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</si>
  <si>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</si>
  <si>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</si>
  <si>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</si>
  <si>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</si>
  <si>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</si>
  <si>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</si>
  <si>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</si>
  <si>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</si>
  <si>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</si>
  <si>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</si>
  <si>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</si>
  <si>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</si>
  <si>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</si>
  <si>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</si>
  <si>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</si>
  <si>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</si>
  <si>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</si>
  <si>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</si>
  <si>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</si>
  <si>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</si>
  <si>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</si>
  <si>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</si>
  <si>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</si>
  <si>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</si>
  <si>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</si>
  <si>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</si>
  <si>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</si>
  <si>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</si>
  <si>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</si>
  <si>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</si>
  <si>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</si>
  <si>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</si>
  <si>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</si>
  <si>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</si>
  <si>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</si>
  <si>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</si>
  <si>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</si>
  <si>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</si>
  <si>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</si>
  <si>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</si>
  <si>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</si>
  <si>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</si>
  <si>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</si>
  <si>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</si>
  <si>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</si>
  <si>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</si>
  <si>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</si>
  <si>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</si>
  <si>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</si>
  <si>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</si>
  <si>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</si>
  <si>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</si>
  <si>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</si>
  <si>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</si>
  <si>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</si>
  <si>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</si>
  <si>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</si>
  <si>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</si>
  <si>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</si>
  <si>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</si>
  <si>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</si>
  <si>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</si>
  <si>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</si>
  <si>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</si>
  <si>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</si>
  <si>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</si>
  <si>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</si>
  <si>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</si>
  <si>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</si>
  <si>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</si>
  <si>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</si>
  <si>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</si>
  <si>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</si>
  <si>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</si>
  <si>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</si>
  <si>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</si>
  <si>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</si>
  <si>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</si>
  <si>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</si>
  <si>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</si>
  <si>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</si>
  <si>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</si>
  <si>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</si>
  <si>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</si>
  <si>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</si>
  <si>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</si>
  <si>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</si>
  <si>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</si>
  <si>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</si>
  <si>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</si>
  <si>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</si>
  <si>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</si>
  <si>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</si>
  <si>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</si>
  <si>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</si>
  <si>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</si>
  <si>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</si>
  <si>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</si>
  <si>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</si>
  <si>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</si>
  <si>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</si>
  <si>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</si>
  <si>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</si>
  <si>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</si>
  <si>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</si>
  <si>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</si>
  <si>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</si>
  <si>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</si>
  <si>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</si>
  <si>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</si>
  <si>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</si>
  <si>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</si>
  <si>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</si>
  <si>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</si>
  <si>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</si>
  <si>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</si>
  <si>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</si>
  <si>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</si>
  <si>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</si>
  <si>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</si>
  <si>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</si>
  <si>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</si>
  <si>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</si>
  <si>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</si>
  <si>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</si>
  <si>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</si>
  <si>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</si>
  <si>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</si>
  <si>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</si>
  <si>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</si>
  <si>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</si>
  <si>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</si>
  <si>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</si>
  <si>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</si>
  <si>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</si>
  <si>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</si>
  <si>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</si>
  <si>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</si>
  <si>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</si>
  <si>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</si>
  <si>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</si>
  <si>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</si>
  <si>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</si>
  <si>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</si>
  <si>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</si>
  <si>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</si>
  <si>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</si>
  <si>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</si>
  <si>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</si>
  <si>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</si>
  <si>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</si>
  <si>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</si>
  <si>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</si>
  <si>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</si>
  <si>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</si>
  <si>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</si>
  <si>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</si>
  <si>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</si>
  <si>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</si>
  <si>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</si>
  <si>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</si>
  <si>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</si>
  <si>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</si>
  <si>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</si>
  <si>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</si>
  <si>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</si>
  <si>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</si>
  <si>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</si>
  <si>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</si>
  <si>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</si>
  <si>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</si>
  <si>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</si>
  <si>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</si>
  <si>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</si>
  <si>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</si>
  <si>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</si>
  <si>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</si>
  <si>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</si>
  <si>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</si>
  <si>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</si>
  <si>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</si>
  <si>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</si>
  <si>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</si>
  <si>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</si>
  <si>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</si>
  <si>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</si>
  <si>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</si>
  <si>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</si>
  <si>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</si>
  <si>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</si>
  <si>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</si>
  <si>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</si>
  <si>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</si>
  <si>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</si>
  <si>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</si>
  <si>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</si>
  <si>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</si>
  <si>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</si>
  <si>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</si>
  <si>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</si>
  <si>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</si>
  <si>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</si>
  <si>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</si>
  <si>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</si>
  <si>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</si>
  <si>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</si>
  <si>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</si>
  <si>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</si>
  <si>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</si>
  <si>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</si>
  <si>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</si>
  <si>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</si>
  <si>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</si>
  <si>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</si>
  <si>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</si>
  <si>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</si>
  <si>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</si>
  <si>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</si>
  <si>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</si>
  <si>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</si>
  <si>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</si>
  <si>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</si>
  <si>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</si>
  <si>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</si>
  <si>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</si>
  <si>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</si>
  <si>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</si>
  <si>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</si>
  <si>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</si>
  <si>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</si>
  <si>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</si>
  <si>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</si>
  <si>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</si>
  <si>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</si>
  <si>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</si>
  <si>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</si>
  <si>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</si>
  <si>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</si>
  <si>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</si>
  <si>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</si>
  <si>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</si>
  <si>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</si>
  <si>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</si>
  <si>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</si>
  <si>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</si>
  <si>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</si>
  <si>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</si>
  <si>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</si>
  <si>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</si>
  <si>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</si>
  <si>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</si>
  <si>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</si>
  <si>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</si>
  <si>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</si>
  <si>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</si>
  <si>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</si>
  <si>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</si>
  <si>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</si>
  <si>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</si>
  <si>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</si>
  <si>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</si>
  <si>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</si>
  <si>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</si>
  <si>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</si>
  <si>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</si>
  <si>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</si>
  <si>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</si>
  <si>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</si>
  <si>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</si>
  <si>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</si>
  <si>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</si>
  <si>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</si>
  <si>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</si>
  <si>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</si>
  <si>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</si>
  <si>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</si>
  <si>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</si>
  <si>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</si>
  <si>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</si>
  <si>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</si>
  <si>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</si>
  <si>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</si>
  <si>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</si>
  <si>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</si>
  <si>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</si>
  <si>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</si>
  <si>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</si>
  <si>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</si>
  <si>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</si>
  <si>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</si>
  <si>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</si>
  <si>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</si>
  <si>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</si>
  <si>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</si>
  <si>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</si>
  <si>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</si>
  <si>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</si>
  <si>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</si>
  <si>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</si>
  <si>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</si>
  <si>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</si>
  <si>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</si>
  <si>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</si>
  <si>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</si>
  <si>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</si>
  <si>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</si>
  <si>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</si>
  <si>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</si>
  <si>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</si>
  <si>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</si>
  <si>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</si>
  <si>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</si>
  <si>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</si>
  <si>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</si>
  <si>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</si>
  <si>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</si>
  <si>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</si>
  <si>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</si>
  <si>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</si>
  <si>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</si>
  <si>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</si>
  <si>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</si>
  <si>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</si>
  <si>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</si>
  <si>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</si>
  <si>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</si>
  <si>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</si>
  <si>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</si>
  <si>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</si>
  <si>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</si>
  <si>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</si>
  <si>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</si>
  <si>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</si>
  <si>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</si>
  <si>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</si>
  <si>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</si>
  <si>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</si>
  <si>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</si>
  <si>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</si>
  <si>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</si>
  <si>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</si>
  <si>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</si>
  <si>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</si>
  <si>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</si>
  <si>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</si>
  <si>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</si>
  <si>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</si>
  <si>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</si>
  <si>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</si>
  <si>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</si>
  <si>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</si>
  <si>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</si>
  <si>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</si>
  <si>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</si>
  <si>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</si>
  <si>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</si>
  <si>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</si>
  <si>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</si>
  <si>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</si>
  <si>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</si>
  <si>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</si>
  <si>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</si>
  <si>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</si>
  <si>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</si>
  <si>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</si>
  <si>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</si>
  <si>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</si>
  <si>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</si>
  <si>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</si>
  <si>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</si>
  <si>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</si>
  <si>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</si>
  <si>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</si>
  <si>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</si>
  <si>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</si>
  <si>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</si>
  <si>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</si>
  <si>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</si>
  <si>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</si>
  <si>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</si>
  <si>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</si>
  <si>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</si>
  <si>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</si>
  <si>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</si>
  <si>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</si>
  <si>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</si>
  <si>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</si>
  <si>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</si>
  <si>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</si>
  <si>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</si>
  <si>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</si>
  <si>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</si>
  <si>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</si>
  <si>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</si>
  <si>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</si>
  <si>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</si>
  <si>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</si>
  <si>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</si>
  <si>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</si>
  <si>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</si>
  <si>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</si>
  <si>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</si>
  <si>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</si>
  <si>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</si>
  <si>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</si>
  <si>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</si>
  <si>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</si>
  <si>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</si>
  <si>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</si>
  <si>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</si>
  <si>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</si>
  <si>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</si>
  <si>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</si>
  <si>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</si>
  <si>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</si>
  <si>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</si>
  <si>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</si>
  <si>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</si>
  <si>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</si>
  <si>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</si>
  <si>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</si>
  <si>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</si>
  <si>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</si>
  <si>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</si>
  <si>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</si>
  <si>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</si>
  <si>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</si>
  <si>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</si>
  <si>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</si>
  <si>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</si>
  <si>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</si>
  <si>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</si>
  <si>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</si>
  <si>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</si>
  <si>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</si>
  <si>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</si>
  <si>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</si>
  <si>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</si>
  <si>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</si>
  <si>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</si>
  <si>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</si>
  <si>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</si>
  <si>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</si>
  <si>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</si>
  <si>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</si>
  <si>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</si>
  <si>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</si>
  <si>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</si>
  <si>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</si>
  <si>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</si>
  <si>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</si>
  <si>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</si>
  <si>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</si>
  <si>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</si>
  <si>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</si>
  <si>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</si>
  <si>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</si>
  <si>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</si>
  <si>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</si>
  <si>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</si>
  <si>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</si>
  <si>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</si>
  <si>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</si>
  <si>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</si>
  <si>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</si>
  <si>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</si>
  <si>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</si>
  <si>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</si>
  <si>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</si>
  <si>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</si>
  <si>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</si>
  <si>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</si>
  <si>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</si>
  <si>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</si>
  <si>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</si>
  <si>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</si>
  <si>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</si>
  <si>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</si>
  <si>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</si>
  <si>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</si>
  <si>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</si>
  <si>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</si>
  <si>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</si>
  <si>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</si>
  <si>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</si>
  <si>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</si>
  <si>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</si>
  <si>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</si>
  <si>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</si>
  <si>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</si>
  <si>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</si>
  <si>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</si>
  <si>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</si>
  <si>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</si>
  <si>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</si>
  <si>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</si>
  <si>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</si>
  <si>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</si>
  <si>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</si>
  <si>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</si>
  <si>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</si>
  <si>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</si>
  <si>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</si>
  <si>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</si>
  <si>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</si>
  <si>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</si>
  <si>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</si>
  <si>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</si>
  <si>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</si>
  <si>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</si>
  <si>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</si>
  <si>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</si>
  <si>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</si>
  <si>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</si>
  <si>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</si>
  <si>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</si>
  <si>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</si>
  <si>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</si>
  <si>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</si>
  <si>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</si>
  <si>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</si>
  <si>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</si>
  <si>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</si>
  <si>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</si>
  <si>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</si>
  <si>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</si>
  <si>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</si>
  <si>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</si>
  <si>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</si>
  <si>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</si>
  <si>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</si>
  <si>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</si>
  <si>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</si>
  <si>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</si>
  <si>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</si>
  <si>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</si>
  <si>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</si>
  <si>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</si>
  <si>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</si>
  <si>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</si>
  <si>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</si>
  <si>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</si>
  <si>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</si>
  <si>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</si>
  <si>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</si>
  <si>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</si>
  <si>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</si>
  <si>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</si>
  <si>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</si>
  <si>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</si>
  <si>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</si>
  <si>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</si>
  <si>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</si>
  <si>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</si>
  <si>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</si>
  <si>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</si>
  <si>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</si>
  <si>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</si>
  <si>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</si>
  <si>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</si>
  <si>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</si>
  <si>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</si>
  <si>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</si>
  <si>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</si>
  <si>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</si>
  <si>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</si>
  <si>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</si>
  <si>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</si>
  <si>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</si>
  <si>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</si>
  <si>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</si>
  <si>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</si>
  <si>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</si>
  <si>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</si>
  <si>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</si>
  <si>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</si>
  <si>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</si>
  <si>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</si>
  <si>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</si>
  <si>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</si>
  <si>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</si>
  <si>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</si>
  <si>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</si>
  <si>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</si>
  <si>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</si>
  <si>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</si>
  <si>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</si>
  <si>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</si>
  <si>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</si>
  <si>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</si>
  <si>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</si>
  <si>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</si>
  <si>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</si>
  <si>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</si>
  <si>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</si>
  <si>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</si>
  <si>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</si>
  <si>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</si>
  <si>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</si>
  <si>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</si>
  <si>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</si>
  <si>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</si>
  <si>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</si>
  <si>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</si>
  <si>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</si>
  <si>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</si>
  <si>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</si>
  <si>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</si>
  <si>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</si>
  <si>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</si>
  <si>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</si>
  <si>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</si>
  <si>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</si>
  <si>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</si>
  <si>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</si>
  <si>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</si>
  <si>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</si>
  <si>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</si>
  <si>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</si>
  <si>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</si>
  <si>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</si>
  <si>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</si>
  <si>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</si>
  <si>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</si>
  <si>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</si>
  <si>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</si>
  <si>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</si>
  <si>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</si>
  <si>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</si>
  <si>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</si>
  <si>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</si>
  <si>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</si>
  <si>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</si>
  <si>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</si>
  <si>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</si>
  <si>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</si>
  <si>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</si>
  <si>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</si>
  <si>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</si>
  <si>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</si>
  <si>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</si>
  <si>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</si>
  <si>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</si>
  <si>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</si>
  <si>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</si>
  <si>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</si>
  <si>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</si>
  <si>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</si>
  <si>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</si>
  <si>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</si>
  <si>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</si>
  <si>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</si>
  <si>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</si>
  <si>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</si>
  <si>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</si>
  <si>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</si>
  <si>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</si>
  <si>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</si>
  <si>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</si>
  <si>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</si>
  <si>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</si>
  <si>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</si>
  <si>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</si>
  <si>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</si>
  <si>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</si>
  <si>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</si>
  <si>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</si>
  <si>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</si>
  <si>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</si>
  <si>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</si>
  <si>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</si>
  <si>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</si>
  <si>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</si>
  <si>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</si>
  <si>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</si>
  <si>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</si>
  <si>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</si>
  <si>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</si>
  <si>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</si>
  <si>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</si>
  <si>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</si>
  <si>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</si>
  <si>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</si>
  <si>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</si>
  <si>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</si>
  <si>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</si>
  <si>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</si>
  <si>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</si>
  <si>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</si>
  <si>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</si>
  <si>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</si>
  <si>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</si>
  <si>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</si>
  <si>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</si>
  <si>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</si>
  <si>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</si>
  <si>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</si>
  <si>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</si>
  <si>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</si>
  <si>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</si>
  <si>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</si>
  <si>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</si>
  <si>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</si>
  <si>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</si>
  <si>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</si>
  <si>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</si>
  <si>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</si>
  <si>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</si>
  <si>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</si>
  <si>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</si>
  <si>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</si>
  <si>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</si>
  <si>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</si>
  <si>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</si>
  <si>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</si>
  <si>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</si>
  <si>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</si>
  <si>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</si>
  <si>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</si>
  <si>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</si>
  <si>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</si>
  <si>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</si>
  <si>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</si>
  <si>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</si>
  <si>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</si>
  <si>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</si>
  <si>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</si>
  <si>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</si>
  <si>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</si>
  <si>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</si>
  <si>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</si>
  <si>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</si>
  <si>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</si>
  <si>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</si>
  <si>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</si>
  <si>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</si>
  <si>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</si>
  <si>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</si>
  <si>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</si>
  <si>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</si>
  <si>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</si>
  <si>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</si>
  <si>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</si>
  <si>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</si>
  <si>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</si>
  <si>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</si>
  <si>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</si>
  <si>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</si>
  <si>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</si>
  <si>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</si>
  <si>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</si>
  <si>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</si>
  <si>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</si>
  <si>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</si>
  <si>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</si>
  <si>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</si>
  <si>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</si>
  <si>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</si>
  <si>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</si>
  <si>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</si>
  <si>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</si>
  <si>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</si>
  <si>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</si>
  <si>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</si>
  <si>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</si>
  <si>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</si>
  <si>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</si>
  <si>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</si>
  <si>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</si>
  <si>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</si>
  <si>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</si>
  <si>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</si>
  <si>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</si>
  <si>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</si>
  <si>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</si>
  <si>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</si>
  <si>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</si>
  <si>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</si>
  <si>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</si>
  <si>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</si>
  <si>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</si>
  <si>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</si>
  <si>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</si>
  <si>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</si>
  <si>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</si>
  <si>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</si>
  <si>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</si>
  <si>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</si>
  <si>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</si>
  <si>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</si>
  <si>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</si>
  <si>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</si>
  <si>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</si>
  <si>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</si>
  <si>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</si>
  <si>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</si>
  <si>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</si>
  <si>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</si>
  <si>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</si>
  <si>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</si>
  <si>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</si>
  <si>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</si>
  <si>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</si>
  <si>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</si>
  <si>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</si>
  <si>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</si>
  <si>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</si>
  <si>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</si>
  <si>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</si>
  <si>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</si>
  <si>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</si>
  <si>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</si>
  <si>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</si>
  <si>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</si>
  <si>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</si>
  <si>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</si>
  <si>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</si>
  <si>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</si>
  <si>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</si>
  <si>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</si>
  <si>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</si>
  <si>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</si>
  <si>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</si>
  <si>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</si>
  <si>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</si>
  <si>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</si>
  <si>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</si>
  <si>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</si>
  <si>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</si>
  <si>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</si>
  <si>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</si>
  <si>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</si>
  <si>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</si>
  <si>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</si>
  <si>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</si>
  <si>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</si>
  <si>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</si>
  <si>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</si>
  <si>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</si>
  <si>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</si>
  <si>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</si>
  <si>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</si>
  <si>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</si>
  <si>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</si>
  <si>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</si>
  <si>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</si>
  <si>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</si>
  <si>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</si>
  <si>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</si>
  <si>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</si>
  <si>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</si>
  <si>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</si>
  <si>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</si>
  <si>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</si>
  <si>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</si>
  <si>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</si>
  <si>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</si>
  <si>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</si>
  <si>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</si>
  <si>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</si>
  <si>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</si>
  <si>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</si>
  <si>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</si>
  <si>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</si>
  <si>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</si>
  <si>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</si>
  <si>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</si>
  <si>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</si>
  <si>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</si>
  <si>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</si>
  <si>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</si>
  <si>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</si>
  <si>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</si>
  <si>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</si>
  <si>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</si>
  <si>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</si>
  <si>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</si>
  <si>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</si>
  <si>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</si>
  <si>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</si>
  <si>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</si>
  <si>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</si>
  <si>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</si>
  <si>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</si>
  <si>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</si>
  <si>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</si>
  <si>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</si>
  <si>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</si>
  <si>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</si>
  <si>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</si>
  <si>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</si>
  <si>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</si>
  <si>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</si>
  <si>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</si>
  <si>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</si>
  <si>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</si>
  <si>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</si>
  <si>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</si>
  <si>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</si>
  <si>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</si>
  <si>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</si>
  <si>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</si>
  <si>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</si>
  <si>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</si>
  <si>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</si>
  <si>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</si>
  <si>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</si>
  <si>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</si>
  <si>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</si>
  <si>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</si>
  <si>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</si>
  <si>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</si>
  <si>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</si>
  <si>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</si>
  <si>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</si>
  <si>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</si>
  <si>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</si>
  <si>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</si>
  <si>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</si>
  <si>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</si>
  <si>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</si>
  <si>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</si>
  <si>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</si>
  <si>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</si>
  <si>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</si>
  <si>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</si>
  <si>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</si>
  <si>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</si>
  <si>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</si>
  <si>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</si>
  <si>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</si>
  <si>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</si>
  <si>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</si>
  <si>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</si>
  <si>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</si>
  <si>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</si>
  <si>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</si>
  <si>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</si>
  <si>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</si>
  <si>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</si>
  <si>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</si>
  <si>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</si>
  <si>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</si>
  <si>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</si>
  <si>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</si>
  <si>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</si>
  <si>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</si>
  <si>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</si>
  <si>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</si>
  <si>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</si>
  <si>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</si>
  <si>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</si>
  <si>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</si>
  <si>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</si>
  <si>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</si>
  <si>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</si>
  <si>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</si>
  <si>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</si>
  <si>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</si>
  <si>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</si>
  <si>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</si>
  <si>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</si>
  <si>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</si>
  <si>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</si>
  <si>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</si>
  <si>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</si>
  <si>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</si>
  <si>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</si>
  <si>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</si>
  <si>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</si>
  <si>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</si>
  <si>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</si>
  <si>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</si>
  <si>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</si>
  <si>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</si>
  <si>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</si>
  <si>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</si>
  <si>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</si>
  <si>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</si>
  <si>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</si>
  <si>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</si>
  <si>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</si>
  <si>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</si>
  <si>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</si>
  <si>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</si>
  <si>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</si>
  <si>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</si>
  <si>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</si>
  <si>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</si>
  <si>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</si>
  <si>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</si>
  <si>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</si>
  <si>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</si>
  <si>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</si>
  <si>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</si>
  <si>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</si>
  <si>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</si>
  <si>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</si>
  <si>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</si>
  <si>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</si>
  <si>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</si>
  <si>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</si>
  <si>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</si>
  <si>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</si>
  <si>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</si>
  <si>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</si>
  <si>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</si>
  <si>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</si>
  <si>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</si>
  <si>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</si>
  <si>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</si>
  <si>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</si>
  <si>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</si>
  <si>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</si>
  <si>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</si>
  <si>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</si>
  <si>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</si>
  <si>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</si>
  <si>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</si>
  <si>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</si>
  <si>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</si>
  <si>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</si>
  <si>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</si>
  <si>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</si>
  <si>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</si>
  <si>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</si>
  <si>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</si>
  <si>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</si>
  <si>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</si>
  <si>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</si>
  <si>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</si>
  <si>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</si>
  <si>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</si>
  <si>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</si>
  <si>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</si>
  <si>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</si>
  <si>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</si>
  <si>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</si>
  <si>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</si>
  <si>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</si>
  <si>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</si>
  <si>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</si>
  <si>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</si>
  <si>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</si>
  <si>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</si>
  <si>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</si>
  <si>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</si>
  <si>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</si>
  <si>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</si>
  <si>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</si>
  <si>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</si>
  <si>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</si>
  <si>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</si>
  <si>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</si>
  <si>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</si>
  <si>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</si>
  <si>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</si>
  <si>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</si>
  <si>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</si>
  <si>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</si>
  <si>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</si>
  <si>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</si>
  <si>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</si>
  <si>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</si>
  <si>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</si>
  <si>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</si>
  <si>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</si>
  <si>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</si>
  <si>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</si>
  <si>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</si>
  <si>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</si>
  <si>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</si>
  <si>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</si>
  <si>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</si>
  <si>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</si>
  <si>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</si>
  <si>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</si>
  <si>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</si>
  <si>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</si>
  <si>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</si>
  <si>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</si>
  <si>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</si>
  <si>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</si>
  <si>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</si>
  <si>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</si>
  <si>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</si>
  <si>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</si>
  <si>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</si>
  <si>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</si>
  <si>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</si>
  <si>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</si>
  <si>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</si>
  <si>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</si>
  <si>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</si>
  <si>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</si>
  <si>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</si>
  <si>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</si>
  <si>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</si>
  <si>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</si>
  <si>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</si>
  <si>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</si>
  <si>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</si>
  <si>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</si>
  <si>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</si>
  <si>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</si>
  <si>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</si>
  <si>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</si>
  <si>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</si>
  <si>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</si>
  <si>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</si>
  <si>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</si>
  <si>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</si>
  <si>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</si>
  <si>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</si>
  <si>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</si>
  <si>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</si>
  <si>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</si>
  <si>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</si>
  <si>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</si>
  <si>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</si>
  <si>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</si>
  <si>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</si>
  <si>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</si>
  <si>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</si>
  <si>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</si>
  <si>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</si>
  <si>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</si>
  <si>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</si>
  <si>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</si>
  <si>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</si>
  <si>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</si>
  <si>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</si>
  <si>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</si>
  <si>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</si>
  <si>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</si>
  <si>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</si>
  <si>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</si>
  <si>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</si>
  <si>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</si>
  <si>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</si>
  <si>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</si>
  <si>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</si>
  <si>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</si>
  <si>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</si>
  <si>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</si>
  <si>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</si>
  <si>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</si>
  <si>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</si>
  <si>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</si>
  <si>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</si>
  <si>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</si>
  <si>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</si>
  <si>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</si>
  <si>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</si>
  <si>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</si>
  <si>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</si>
  <si>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</si>
  <si>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</si>
  <si>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</si>
  <si>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</si>
  <si>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</si>
  <si>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</si>
  <si>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</si>
  <si>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</si>
  <si>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</si>
  <si>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</si>
  <si>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</si>
  <si>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</si>
  <si>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</si>
  <si>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</si>
  <si>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</si>
  <si>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</si>
  <si>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</si>
  <si>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</si>
  <si>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</si>
  <si>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</si>
  <si>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</si>
  <si>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</si>
  <si>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</si>
  <si>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</si>
  <si>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</si>
  <si>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</si>
  <si>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</si>
  <si>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</si>
  <si>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</si>
  <si>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</si>
  <si>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</si>
  <si>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</si>
  <si>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</si>
  <si>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</si>
  <si>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</si>
  <si>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</si>
  <si>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</si>
  <si>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</si>
  <si>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</si>
  <si>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</si>
  <si>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</si>
  <si>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</si>
  <si>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</si>
  <si>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</si>
  <si>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</si>
  <si>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</si>
  <si>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</si>
  <si>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</si>
  <si>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</si>
  <si>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</si>
  <si>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</si>
  <si>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</si>
  <si>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</si>
  <si>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</si>
  <si>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</si>
  <si>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</si>
  <si>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</si>
  <si>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</si>
  <si>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</si>
  <si>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</si>
  <si>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</si>
  <si>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</si>
  <si>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</si>
  <si>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</si>
  <si>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</si>
  <si>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</si>
  <si>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</si>
  <si>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</si>
  <si>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</si>
  <si>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</si>
  <si>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</si>
  <si>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</si>
  <si>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</si>
  <si>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</si>
  <si>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</si>
  <si>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</si>
  <si>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</si>
  <si>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</si>
  <si>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</si>
  <si>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</si>
  <si>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</si>
  <si>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</si>
  <si>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</si>
  <si>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</si>
  <si>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</si>
  <si>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</si>
  <si>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</si>
  <si>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</si>
  <si>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</si>
  <si>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</si>
  <si>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</si>
  <si>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</si>
  <si>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</si>
  <si>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</si>
  <si>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</si>
  <si>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</si>
  <si>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</si>
  <si>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</si>
  <si>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</si>
  <si>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</si>
  <si>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</si>
  <si>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</si>
  <si>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</si>
  <si>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</si>
  <si>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</si>
  <si>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</si>
  <si>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</si>
  <si>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</si>
  <si>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</si>
  <si>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</si>
  <si>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</si>
  <si>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</si>
  <si>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</si>
  <si>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</si>
  <si>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</si>
  <si>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</si>
  <si>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</si>
  <si>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</si>
  <si>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</si>
  <si>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</si>
  <si>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</si>
  <si>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</si>
  <si>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</si>
  <si>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</si>
  <si>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</si>
  <si>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</si>
  <si>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</si>
  <si>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</si>
  <si>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</si>
  <si>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</si>
  <si>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</si>
  <si>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</si>
  <si>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</si>
  <si>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</si>
  <si>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</si>
  <si>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</si>
  <si>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</si>
  <si>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</si>
  <si>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</si>
  <si>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</si>
  <si>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</si>
  <si>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</si>
  <si>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</si>
  <si>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</si>
  <si>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</si>
  <si>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</si>
  <si>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</si>
  <si>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</si>
  <si>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</si>
  <si>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</si>
  <si>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</si>
  <si>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</si>
  <si>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</si>
  <si>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</si>
  <si>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</si>
  <si>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</si>
  <si>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</si>
  <si>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</si>
  <si>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</si>
  <si>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</si>
  <si>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</si>
  <si>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</si>
  <si>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</si>
  <si>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</si>
  <si>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</si>
  <si>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</si>
  <si>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</si>
  <si>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</si>
  <si>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</si>
  <si>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</si>
  <si>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</si>
  <si>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</si>
  <si>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</si>
  <si>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</si>
  <si>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</si>
  <si>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</si>
  <si>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</si>
  <si>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</si>
  <si>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</si>
  <si>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</si>
  <si>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</si>
  <si>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</si>
  <si>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</si>
  <si>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</si>
  <si>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</si>
  <si>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</si>
  <si>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</si>
  <si>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</si>
  <si>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</si>
  <si>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</si>
  <si>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</si>
  <si>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</si>
  <si>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</si>
  <si>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</si>
  <si>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</si>
  <si>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</si>
  <si>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</si>
  <si>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</si>
  <si>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</si>
  <si>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</si>
  <si>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</si>
  <si>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</si>
  <si>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</si>
  <si>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</si>
  <si>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</si>
  <si>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</si>
  <si>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</si>
  <si>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</si>
  <si>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</si>
  <si>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</si>
  <si>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</si>
  <si>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</si>
  <si>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</si>
  <si>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</si>
  <si>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</si>
  <si>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</si>
  <si>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</si>
  <si>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</si>
  <si>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CESSE A ST-MARCEL-SUR-AUDE</t>
  </si>
  <si>
    <t>CESSE</t>
  </si>
  <si>
    <t>06179995</t>
  </si>
  <si>
    <t>18690155900069</t>
  </si>
  <si>
    <t>AGENCE DE L'EAU RHONE MEDITERRANEE CORSE</t>
  </si>
  <si>
    <t>34255833500077</t>
  </si>
  <si>
    <t>AQUASCOP BIOLOGIE site de Monptellier</t>
  </si>
  <si>
    <t>VINCENT BOUCHAREYCHAS, LISA MORENO</t>
  </si>
  <si>
    <t>IBMR standard</t>
  </si>
  <si>
    <t>DROITE</t>
  </si>
  <si>
    <t>ETIAGE NORMAL</t>
  </si>
  <si>
    <t>ENSOLEILLE</t>
  </si>
  <si>
    <t>NULLE</t>
  </si>
  <si>
    <t>OUI</t>
  </si>
  <si>
    <t>peu abondant</t>
  </si>
  <si>
    <t>Cf.</t>
  </si>
  <si>
    <t>IBMR-19-M4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</si>
</sst>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5" sqref="D1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695008</v>
      </c>
      <c r="G10" s="113"/>
      <c r="H10" s="114"/>
    </row>
    <row r="11" spans="1:8" ht="15">
      <c r="A11" s="10" t="s">
        <v>2277</v>
      </c>
      <c r="B11" s="47">
        <v>43601</v>
      </c>
      <c r="D11" s="10" t="s">
        <v>2280</v>
      </c>
      <c r="E11" s="52">
        <v>6239467</v>
      </c>
      <c r="G11" s="113"/>
      <c r="H11" s="114"/>
    </row>
    <row r="12" spans="1:8" ht="15">
      <c r="A12" s="10" t="s">
        <v>2283</v>
      </c>
      <c r="B12" s="52" t="s">
        <v>5303</v>
      </c>
      <c r="D12" s="10" t="s">
        <v>2281</v>
      </c>
      <c r="E12" s="52">
        <v>695030</v>
      </c>
      <c r="G12" s="115"/>
      <c r="H12" s="116"/>
    </row>
    <row r="13" spans="1:5" ht="17.25" customHeight="1" thickBot="1">
      <c r="A13" s="2"/>
      <c r="B13" s="55"/>
      <c r="D13" s="10" t="s">
        <v>2282</v>
      </c>
      <c r="E13" s="52">
        <v>6239373</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695008</v>
      </c>
    </row>
    <row r="18" spans="1:3" ht="15">
      <c r="A18" s="123"/>
      <c r="B18" s="49" t="s">
        <v>2267</v>
      </c>
      <c r="C18" s="61">
        <f>E11</f>
        <v>6239467</v>
      </c>
    </row>
    <row r="19" spans="1:2" ht="15">
      <c r="A19" s="3" t="s">
        <v>2063</v>
      </c>
      <c r="B19" s="29">
        <v>27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14.7</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37</v>
      </c>
      <c r="D35" s="28" t="s">
        <v>2284</v>
      </c>
      <c r="E35" s="32">
        <v>63</v>
      </c>
    </row>
    <row r="36" spans="1:5" s="7" customFormat="1" ht="15" customHeight="1">
      <c r="A36" s="5" t="s">
        <v>2113</v>
      </c>
      <c r="B36" s="30">
        <v>40</v>
      </c>
      <c r="C36" s="6"/>
      <c r="D36" s="8" t="s">
        <v>2112</v>
      </c>
      <c r="E36" s="30">
        <v>60</v>
      </c>
    </row>
    <row r="37" spans="1:5" s="7" customFormat="1" ht="15" customHeight="1">
      <c r="A37" s="5" t="s">
        <v>2111</v>
      </c>
      <c r="B37" s="30">
        <v>13.7</v>
      </c>
      <c r="C37" s="6"/>
      <c r="D37" s="8" t="s">
        <v>2110</v>
      </c>
      <c r="E37" s="30">
        <v>15.3</v>
      </c>
    </row>
    <row r="38" spans="1:5" s="7" customFormat="1" ht="15" customHeight="1">
      <c r="A38" s="5" t="s">
        <v>2115</v>
      </c>
      <c r="B38" s="30">
        <v>8</v>
      </c>
      <c r="C38" s="6"/>
      <c r="D38" s="8" t="s">
        <v>2115</v>
      </c>
      <c r="E38" s="30">
        <v>65</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1</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c r="C66" s="6"/>
      <c r="D66" s="10" t="s">
        <v>2088</v>
      </c>
      <c r="E66" s="9">
        <v>4</v>
      </c>
    </row>
    <row r="67" spans="1:5" s="15" customFormat="1" ht="15">
      <c r="A67" s="3" t="s">
        <v>2087</v>
      </c>
      <c r="B67" s="9">
        <v>4</v>
      </c>
      <c r="C67" s="6"/>
      <c r="D67" s="10" t="s">
        <v>2087</v>
      </c>
      <c r="E67" s="9">
        <v>3</v>
      </c>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7</v>
      </c>
      <c r="E97" s="35">
        <v>55</v>
      </c>
      <c r="F97" s="35" t="s">
        <v>2290</v>
      </c>
      <c r="G97" s="77"/>
      <c r="H97" s="78"/>
    </row>
    <row r="98" spans="1:8" ht="15">
      <c r="A98" s="33" t="s">
        <v>1266</v>
      </c>
      <c r="B98" s="20" t="str">
        <f>IF(A98="NEWCOD",IF(ISBLANK(G98),"renseigner le champ 'Nouveau taxon'",G98),VLOOKUP(A98,'Ref Taxo'!A:B,2,FALSE))</f>
        <v>Nostoc</v>
      </c>
      <c r="C98" s="21">
        <f>IF(A98="NEWCOD",IF(ISBLANK(H98),"NoCod",H98),VLOOKUP(A98,'Ref Taxo'!A:D,4,FALSE))</f>
        <v>1105</v>
      </c>
      <c r="D98" s="34">
        <v>0.01</v>
      </c>
      <c r="E98" s="35">
        <v>0.1</v>
      </c>
      <c r="F98" s="35" t="s">
        <v>2290</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0.03</v>
      </c>
      <c r="E99" s="35">
        <v>0.01</v>
      </c>
      <c r="F99" s="35" t="s">
        <v>2290</v>
      </c>
      <c r="G99" s="79"/>
      <c r="H99" s="80"/>
    </row>
    <row r="100" spans="1:8" ht="15">
      <c r="A100" s="33" t="s">
        <v>2004</v>
      </c>
      <c r="B100" s="20" t="str">
        <f>IF(A100="NEWCOD",IF(ISBLANK(G100),"renseigner le champ 'Nouveau taxon'",G100),VLOOKUP(A100,'Ref Taxo'!A:B,2,FALSE))</f>
        <v>Vaucheria</v>
      </c>
      <c r="C100" s="21">
        <f>IF(A100="NEWCOD",IF(ISBLANK(H100),"NoCod",H100),VLOOKUP(A100,'Ref Taxo'!A:D,4,FALSE))</f>
        <v>1169</v>
      </c>
      <c r="D100" s="34">
        <v>1.25</v>
      </c>
      <c r="E100" s="35">
        <v>10</v>
      </c>
      <c r="F100" s="35" t="s">
        <v>2290</v>
      </c>
      <c r="G100" s="79"/>
      <c r="H100" s="80"/>
    </row>
    <row r="101" spans="1:8" ht="15">
      <c r="A101" s="33" t="s">
        <v>993</v>
      </c>
      <c r="B101" s="20" t="str">
        <f>IF(A101="NEWCOD",IF(ISBLANK(G101),"renseigner le champ 'Nouveau taxon'",G101),VLOOKUP(A101,'Ref Taxo'!A:B,2,FALSE))</f>
        <v>Jungermannia atrovirens</v>
      </c>
      <c r="C101" s="21">
        <f>IF(A101="NEWCOD",IF(ISBLANK(H101),"NoCod",H101),VLOOKUP(A101,'Ref Taxo'!A:D,4,FALSE))</f>
        <v>19820</v>
      </c>
      <c r="D101" s="34"/>
      <c r="E101" s="35">
        <v>0.02</v>
      </c>
      <c r="F101" s="35" t="s">
        <v>2290</v>
      </c>
      <c r="G101" s="79"/>
      <c r="H101" s="80"/>
    </row>
    <row r="102" spans="1:8" ht="15">
      <c r="A102" s="33" t="s">
        <v>1336</v>
      </c>
      <c r="B102" s="20" t="str">
        <f>IF(A102="NEWCOD",IF(ISBLANK(G102),"renseigner le champ 'Nouveau taxon'",G102),VLOOKUP(A102,'Ref Taxo'!A:B,2,FALSE))</f>
        <v>Pellia endiviifolia</v>
      </c>
      <c r="C102" s="21">
        <f>IF(A102="NEWCOD",IF(ISBLANK(H102),"NoCod",H102),VLOOKUP(A102,'Ref Taxo'!A:D,4,FALSE))</f>
        <v>1197</v>
      </c>
      <c r="D102" s="34"/>
      <c r="E102" s="35">
        <v>0.01</v>
      </c>
      <c r="F102" s="35" t="s">
        <v>2290</v>
      </c>
      <c r="G102" s="79"/>
      <c r="H102" s="80"/>
    </row>
    <row r="103" spans="1:8" ht="15">
      <c r="A103" s="33" t="s">
        <v>435</v>
      </c>
      <c r="B103" s="20" t="str">
        <f>IF(A103="NEWCOD",IF(ISBLANK(G103),"renseigner le champ 'Nouveau taxon'",G103),VLOOKUP(A103,'Ref Taxo'!A:B,2,FALSE))</f>
        <v>Cinclidotus riparius</v>
      </c>
      <c r="C103" s="21">
        <f>IF(A103="NEWCOD",IF(ISBLANK(H103),"NoCod",H103),VLOOKUP(A103,'Ref Taxo'!A:D,4,FALSE))</f>
        <v>1321</v>
      </c>
      <c r="D103" s="34">
        <v>0.01</v>
      </c>
      <c r="E103" s="35">
        <v>0.01</v>
      </c>
      <c r="F103" s="35" t="s">
        <v>2290</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c r="E104" s="35">
        <v>0.01</v>
      </c>
      <c r="F104" s="35" t="s">
        <v>2290</v>
      </c>
      <c r="G104" s="79"/>
      <c r="H104" s="80"/>
    </row>
    <row r="105" spans="1:8" ht="15">
      <c r="A105" s="33" t="s">
        <v>733</v>
      </c>
      <c r="B105" s="20" t="str">
        <f>IF(A105="NEWCOD",IF(ISBLANK(G105),"renseigner le champ 'Nouveau taxon'",G105),VLOOKUP(A105,'Ref Taxo'!A:B,2,FALSE))</f>
        <v>Fissidens crassipes</v>
      </c>
      <c r="C105" s="21">
        <f>IF(A105="NEWCOD",IF(ISBLANK(H105),"NoCod",H105),VLOOKUP(A105,'Ref Taxo'!A:D,4,FALSE))</f>
        <v>1294</v>
      </c>
      <c r="D105" s="34">
        <v>0.1</v>
      </c>
      <c r="E105" s="35">
        <v>0.02</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35">
        <v>0.01</v>
      </c>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c r="E107" s="35">
        <v>0.02</v>
      </c>
      <c r="F107" s="35" t="s">
        <v>5302</v>
      </c>
      <c r="G107" s="79"/>
      <c r="H107" s="80"/>
    </row>
    <row r="108" spans="1:8" ht="15">
      <c r="A108" s="33" t="s">
        <v>1075</v>
      </c>
      <c r="B108" s="20" t="str">
        <f>IF(A108="NEWCOD",IF(ISBLANK(G108),"renseigner le champ 'Nouveau taxon'",G108),VLOOKUP(A108,'Ref Taxo'!A:B,2,FALSE))</f>
        <v>Ludwigia peploides</v>
      </c>
      <c r="C108" s="21">
        <f>IF(A108="NEWCOD",IF(ISBLANK(H108),"NoCod",H108),VLOOKUP(A108,'Ref Taxo'!A:D,4,FALSE))</f>
        <v>1856</v>
      </c>
      <c r="D108" s="34"/>
      <c r="E108" s="35">
        <v>0.01</v>
      </c>
      <c r="F108" s="35" t="s">
        <v>2290</v>
      </c>
      <c r="G108" s="79"/>
      <c r="H108" s="80"/>
    </row>
    <row r="109" spans="1:8" ht="15">
      <c r="A109" s="33" t="s">
        <v>1087</v>
      </c>
      <c r="B109" s="20" t="str">
        <f>IF(A109="NEWCOD",IF(ISBLANK(G109),"renseigner le champ 'Nouveau taxon'",G109),VLOOKUP(A109,'Ref Taxo'!A:B,2,FALSE))</f>
        <v>Lycopus europaeus</v>
      </c>
      <c r="C109" s="21">
        <f>IF(A109="NEWCOD",IF(ISBLANK(H109),"NoCod",H109),VLOOKUP(A109,'Ref Taxo'!A:D,4,FALSE))</f>
        <v>1789</v>
      </c>
      <c r="D109" s="34"/>
      <c r="E109" s="35">
        <v>0.01</v>
      </c>
      <c r="F109" s="35" t="s">
        <v>2290</v>
      </c>
      <c r="G109" s="79"/>
      <c r="H109" s="80"/>
    </row>
    <row r="110" spans="1:8" ht="15">
      <c r="A110" s="33" t="s">
        <v>1132</v>
      </c>
      <c r="B110" s="20" t="str">
        <f>IF(A110="NEWCOD",IF(ISBLANK(G110),"renseigner le champ 'Nouveau taxon'",G110),VLOOKUP(A110,'Ref Taxo'!A:B,2,FALSE))</f>
        <v>Mentha aquatica</v>
      </c>
      <c r="C110" s="21">
        <f>IF(A110="NEWCOD",IF(ISBLANK(H110),"NoCod",H110),VLOOKUP(A110,'Ref Taxo'!A:D,4,FALSE))</f>
        <v>1791</v>
      </c>
      <c r="D110" s="34"/>
      <c r="E110" s="35">
        <v>0.1</v>
      </c>
      <c r="F110" s="35" t="s">
        <v>2290</v>
      </c>
      <c r="G110" s="79"/>
      <c r="H110" s="80"/>
    </row>
    <row r="111" spans="1:8" ht="15">
      <c r="A111" s="33" t="s">
        <v>1136</v>
      </c>
      <c r="B111" s="20" t="str">
        <f>IF(A111="NEWCOD",IF(ISBLANK(G111),"renseigner le champ 'Nouveau taxon'",G111),VLOOKUP(A111,'Ref Taxo'!A:B,2,FALSE))</f>
        <v>Mentha longifolia</v>
      </c>
      <c r="C111" s="21">
        <f>IF(A111="NEWCOD",IF(ISBLANK(H111),"NoCod",H111),VLOOKUP(A111,'Ref Taxo'!A:D,4,FALSE))</f>
        <v>19856</v>
      </c>
      <c r="D111" s="34"/>
      <c r="E111" s="35">
        <v>0.02</v>
      </c>
      <c r="F111" s="35" t="s">
        <v>2290</v>
      </c>
      <c r="G111" s="79"/>
      <c r="H111" s="80"/>
    </row>
    <row r="112" spans="1:8" ht="15">
      <c r="A112" s="33" t="s">
        <v>97</v>
      </c>
      <c r="B112" s="20" t="str">
        <f>IF(A112="NEWCOD",IF(ISBLANK(G112),"renseigner le champ 'Nouveau taxon'",G112),VLOOKUP(A112,'Ref Taxo'!A:B,2,FALSE))</f>
        <v>Arundo donax</v>
      </c>
      <c r="C112" s="21">
        <f>IF(A112="NEWCOD",IF(ISBLANK(H112),"NoCod",H112),VLOOKUP(A112,'Ref Taxo'!A:D,4,FALSE))</f>
        <v>1551</v>
      </c>
      <c r="D112" s="34"/>
      <c r="E112" s="35">
        <v>0.01</v>
      </c>
      <c r="F112" s="35" t="s">
        <v>2290</v>
      </c>
      <c r="G112" s="79"/>
      <c r="H112" s="80"/>
    </row>
    <row r="113" spans="1:8" ht="15">
      <c r="A113" s="33" t="s">
        <v>1098</v>
      </c>
      <c r="B113" s="20" t="str">
        <f>IF(A113="NEWCOD",IF(ISBLANK(G113),"renseigner le champ 'Nouveau taxon'",G113),VLOOKUP(A113,'Ref Taxo'!A:B,2,FALSE))</f>
        <v>Lysimachia vulgaris</v>
      </c>
      <c r="C113" s="21">
        <f>IF(A113="NEWCOD",IF(ISBLANK(H113),"NoCod",H113),VLOOKUP(A113,'Ref Taxo'!A:D,4,FALSE))</f>
        <v>1887</v>
      </c>
      <c r="D113" s="34"/>
      <c r="E113" s="35">
        <v>0.01</v>
      </c>
      <c r="F113" s="35" t="s">
        <v>2290</v>
      </c>
      <c r="G113" s="79"/>
      <c r="H113" s="80"/>
    </row>
    <row r="114" spans="1:8" ht="15">
      <c r="A114" s="33" t="s">
        <v>1104</v>
      </c>
      <c r="B114" s="20" t="str">
        <f>IF(A114="NEWCOD",IF(ISBLANK(G114),"renseigner le champ 'Nouveau taxon'",G114),VLOOKUP(A114,'Ref Taxo'!A:B,2,FALSE))</f>
        <v>Lythrum salicaria</v>
      </c>
      <c r="C114" s="21">
        <f>IF(A114="NEWCOD",IF(ISBLANK(H114),"NoCod",H114),VLOOKUP(A114,'Ref Taxo'!A:D,4,FALSE))</f>
        <v>1823</v>
      </c>
      <c r="D114" s="34">
        <v>0.01</v>
      </c>
      <c r="E114" s="35">
        <v>0.01</v>
      </c>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2020-02-10T13:16:16Z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