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12600" sheetId="2" r:id="rId2"/>
    <sheet name="Mises à jour" sheetId="3" r:id="rId3"/>
  </sheets>
  <definedNames/>
  <calcPr calcId="145621"/>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<sst xmlns="http://schemas.openxmlformats.org/spreadsheetml/2006/main" count="6488" uniqueCount="5304">
  <si>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</si>
  <si>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</si>
  <si>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</si>
  <si>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</si>
  <si>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</si>
  <si>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</si>
  <si>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</si>
  <si>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</si>
  <si>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</si>
  <si>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</si>
  <si>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</si>
  <si>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</si>
  <si>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</si>
  <si>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</si>
  <si>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</si>
  <si>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</si>
  <si>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</si>
  <si>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</si>
  <si>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</si>
  <si>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</si>
  <si>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</si>
  <si>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</si>
  <si>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</si>
  <si>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</si>
  <si>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</si>
  <si>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</si>
  <si>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</si>
  <si>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</si>
  <si>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</si>
  <si>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</si>
  <si>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</si>
  <si>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</si>
  <si>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</si>
  <si>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</si>
  <si>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</si>
  <si>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</si>
  <si>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</si>
  <si>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</si>
  <si>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</si>
  <si>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</si>
  <si>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</si>
  <si>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</si>
  <si>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</si>
  <si>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</si>
  <si>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</si>
  <si>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</si>
  <si>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</si>
  <si>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</si>
  <si>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</si>
  <si>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</si>
  <si>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</si>
  <si>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</si>
  <si>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</si>
  <si>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</si>
  <si>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</si>
  <si>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</si>
  <si>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</si>
  <si>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</si>
  <si>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</si>
  <si>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</si>
  <si>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</si>
  <si>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</si>
  <si>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</si>
  <si>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</si>
  <si>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</si>
  <si>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</si>
  <si>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</si>
  <si>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</si>
  <si>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</si>
  <si>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</si>
  <si>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</si>
  <si>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</si>
  <si>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</si>
  <si>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</si>
  <si>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</si>
  <si>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</si>
  <si>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</si>
  <si>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</si>
  <si>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</si>
  <si>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</si>
  <si>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</si>
  <si>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</si>
  <si>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</si>
  <si>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</si>
  <si>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</si>
  <si>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</si>
  <si>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</si>
  <si>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</si>
  <si>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</si>
  <si>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</si>
  <si>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</si>
  <si>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</si>
  <si>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</si>
  <si>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</si>
  <si>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</si>
  <si>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</si>
  <si>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</si>
  <si>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</si>
  <si>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</si>
  <si>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</si>
  <si>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</si>
  <si>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</si>
  <si>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</si>
  <si>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</si>
  <si>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</si>
  <si>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</si>
  <si>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</si>
  <si>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</si>
  <si>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</si>
  <si>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</si>
  <si>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</si>
  <si>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</si>
  <si>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</si>
  <si>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</si>
  <si>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</si>
  <si>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</si>
  <si>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</si>
  <si>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</si>
  <si>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</si>
  <si>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</si>
  <si>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</si>
  <si>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</si>
  <si>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</si>
  <si>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</si>
  <si>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</si>
  <si>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</si>
  <si>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</si>
  <si>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</si>
  <si>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</si>
  <si>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</si>
  <si>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</si>
  <si>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</si>
  <si>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</si>
  <si>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</si>
  <si>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</si>
  <si>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</si>
  <si>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</si>
  <si>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</si>
  <si>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</si>
  <si>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</si>
  <si>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</si>
  <si>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</si>
  <si>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</si>
  <si>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</si>
  <si>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</si>
  <si>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</si>
  <si>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</si>
  <si>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</si>
  <si>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</si>
  <si>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</si>
  <si>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</si>
  <si>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</si>
  <si>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</si>
  <si>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</si>
  <si>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</si>
  <si>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</si>
  <si>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</si>
  <si>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</si>
  <si>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</si>
  <si>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</si>
  <si>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</si>
  <si>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</si>
  <si>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</si>
  <si>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</si>
  <si>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</si>
  <si>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</si>
  <si>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</si>
  <si>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</si>
  <si>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</si>
  <si>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</si>
  <si>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</si>
  <si>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</si>
  <si>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</si>
  <si>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</si>
  <si>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</si>
  <si>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</si>
  <si>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</si>
  <si>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</si>
  <si>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</si>
  <si>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</si>
  <si>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</si>
  <si>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</si>
  <si>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</si>
  <si>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</si>
  <si>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</si>
  <si>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</si>
  <si>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</si>
  <si>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</si>
  <si>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</si>
  <si>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</si>
  <si>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</si>
  <si>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</si>
  <si>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</si>
  <si>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</si>
  <si>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</si>
  <si>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</si>
  <si>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</si>
  <si>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</si>
  <si>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</si>
  <si>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</si>
  <si>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</si>
  <si>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</si>
  <si>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</si>
  <si>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</si>
  <si>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</si>
  <si>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</si>
  <si>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</si>
  <si>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</si>
  <si>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</si>
  <si>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</si>
  <si>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</si>
  <si>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</si>
  <si>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</si>
  <si>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</si>
  <si>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</si>
  <si>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</si>
  <si>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</si>
  <si>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</si>
  <si>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</si>
  <si>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</si>
  <si>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</si>
  <si>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</si>
  <si>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</si>
  <si>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</si>
  <si>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</si>
  <si>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</si>
  <si>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</si>
  <si>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</si>
  <si>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</si>
  <si>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</si>
  <si>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</si>
  <si>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</si>
  <si>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</si>
  <si>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</si>
  <si>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</si>
  <si>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</si>
  <si>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</si>
  <si>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</si>
  <si>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</si>
  <si>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</si>
  <si>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</si>
  <si>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</si>
  <si>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</si>
  <si>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</si>
  <si>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</si>
  <si>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</si>
  <si>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</si>
  <si>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</si>
  <si>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</si>
  <si>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</si>
  <si>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</si>
  <si>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</si>
  <si>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</si>
  <si>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</si>
  <si>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</si>
  <si>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</si>
  <si>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</si>
  <si>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</si>
  <si>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</si>
  <si>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</si>
  <si>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</si>
  <si>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</si>
  <si>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</si>
  <si>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</si>
  <si>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</si>
  <si>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</si>
  <si>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</si>
  <si>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</si>
  <si>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</si>
  <si>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</si>
  <si>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</si>
  <si>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</si>
  <si>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</si>
  <si>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</si>
  <si>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</si>
  <si>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</si>
  <si>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</si>
  <si>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</si>
  <si>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</si>
  <si>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</si>
  <si>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</si>
  <si>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</si>
  <si>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</si>
  <si>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</si>
  <si>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</si>
  <si>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</si>
  <si>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</si>
  <si>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</si>
  <si>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</si>
  <si>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</si>
  <si>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</si>
  <si>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</si>
  <si>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</si>
  <si>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</si>
  <si>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</si>
  <si>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</si>
  <si>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</si>
  <si>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</si>
  <si>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</si>
  <si>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</si>
  <si>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</si>
  <si>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</si>
  <si>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</si>
  <si>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</si>
  <si>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</si>
  <si>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</si>
  <si>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</si>
  <si>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</si>
  <si>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</si>
  <si>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</si>
  <si>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</si>
  <si>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</si>
  <si>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</si>
  <si>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</si>
  <si>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</si>
  <si>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</si>
  <si>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</si>
  <si>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</si>
  <si>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</si>
  <si>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</si>
  <si>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</si>
  <si>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</si>
  <si>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</si>
  <si>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</si>
  <si>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</si>
  <si>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</si>
  <si>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</si>
  <si>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</si>
  <si>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</si>
  <si>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</si>
  <si>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</si>
  <si>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</si>
  <si>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</si>
  <si>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</si>
  <si>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</si>
  <si>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</si>
  <si>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</si>
  <si>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</si>
  <si>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</si>
  <si>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</si>
  <si>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</si>
  <si>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</si>
  <si>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</si>
  <si>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</si>
  <si>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</si>
  <si>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</si>
  <si>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</si>
  <si>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</si>
  <si>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</si>
  <si>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</si>
  <si>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</si>
  <si>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</si>
  <si>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</si>
  <si>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</si>
  <si>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</si>
  <si>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</si>
  <si>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</si>
  <si>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</si>
  <si>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</si>
  <si>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</si>
  <si>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</si>
  <si>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</si>
  <si>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</si>
  <si>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</si>
  <si>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</si>
  <si>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</si>
  <si>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</si>
  <si>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</si>
  <si>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</si>
  <si>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</si>
  <si>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</si>
  <si>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</si>
  <si>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</si>
  <si>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</si>
  <si>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</si>
  <si>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</si>
  <si>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</si>
  <si>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</si>
  <si>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</si>
  <si>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</si>
  <si>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</si>
  <si>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</si>
  <si>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</si>
  <si>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</si>
  <si>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</si>
  <si>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</si>
  <si>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</si>
  <si>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</si>
  <si>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</si>
  <si>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</si>
  <si>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</si>
  <si>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</si>
  <si>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</si>
  <si>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</si>
  <si>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</si>
  <si>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</si>
  <si>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</si>
  <si>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</si>
  <si>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</si>
  <si>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</si>
  <si>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</si>
  <si>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</si>
  <si>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</si>
  <si>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</si>
  <si>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</si>
  <si>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</si>
  <si>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</si>
  <si>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</si>
  <si>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</si>
  <si>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</si>
  <si>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</si>
  <si>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</si>
  <si>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</si>
  <si>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</si>
  <si>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</si>
  <si>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</si>
  <si>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</si>
  <si>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</si>
  <si>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</si>
  <si>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</si>
  <si>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</si>
  <si>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</si>
  <si>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</si>
  <si>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</si>
  <si>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</si>
  <si>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</si>
  <si>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</si>
  <si>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</si>
  <si>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</si>
  <si>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</si>
  <si>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</si>
  <si>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</si>
  <si>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</si>
  <si>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</si>
  <si>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</si>
  <si>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</si>
  <si>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</si>
  <si>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</si>
  <si>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</si>
  <si>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</si>
  <si>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</si>
  <si>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</si>
  <si>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</si>
  <si>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</si>
  <si>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</si>
  <si>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</si>
  <si>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</si>
  <si>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</si>
  <si>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</si>
  <si>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</si>
  <si>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</si>
  <si>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</si>
  <si>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</si>
  <si>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</si>
  <si>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</si>
  <si>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</si>
  <si>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</si>
  <si>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</si>
  <si>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</si>
  <si>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</si>
  <si>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</si>
  <si>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</si>
  <si>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</si>
  <si>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</si>
  <si>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</si>
  <si>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</si>
  <si>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</si>
  <si>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</si>
  <si>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</si>
  <si>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</si>
  <si>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</si>
  <si>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</si>
  <si>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</si>
  <si>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</si>
  <si>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</si>
  <si>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</si>
  <si>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</si>
  <si>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</si>
  <si>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</si>
  <si>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</si>
  <si>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</si>
  <si>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</si>
  <si>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</si>
  <si>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</si>
  <si>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</si>
  <si>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</si>
  <si>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</si>
  <si>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</si>
  <si>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</si>
  <si>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</si>
  <si>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</si>
  <si>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</si>
  <si>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</si>
  <si>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</si>
  <si>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</si>
  <si>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</si>
  <si>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</si>
  <si>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</si>
  <si>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</si>
  <si>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</si>
  <si>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</si>
  <si>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</si>
  <si>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</si>
  <si>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</si>
  <si>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</si>
  <si>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</si>
  <si>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</si>
  <si>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</si>
  <si>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</si>
  <si>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</si>
  <si>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</si>
  <si>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</si>
  <si>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</si>
  <si>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</si>
  <si>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</si>
  <si>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</si>
  <si>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</si>
  <si>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</si>
  <si>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</si>
  <si>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</si>
  <si>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</si>
  <si>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</si>
  <si>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</si>
  <si>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</si>
  <si>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</si>
  <si>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</si>
  <si>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</si>
  <si>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</si>
  <si>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</si>
  <si>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</si>
  <si>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</si>
  <si>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</si>
  <si>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</si>
  <si>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</si>
  <si>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</si>
  <si>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</si>
  <si>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</si>
  <si>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</si>
  <si>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</si>
  <si>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</si>
  <si>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</si>
  <si>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</si>
  <si>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</si>
  <si>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</si>
  <si>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</si>
  <si>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</si>
  <si>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</si>
  <si>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</si>
  <si>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</si>
  <si>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</si>
  <si>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</si>
  <si>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</si>
  <si>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</si>
  <si>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</si>
  <si>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</si>
  <si>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</si>
  <si>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</si>
  <si>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</si>
  <si>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</si>
  <si>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</si>
  <si>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</si>
  <si>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</si>
  <si>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</si>
  <si>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</si>
  <si>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</si>
  <si>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</si>
  <si>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</si>
  <si>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</si>
  <si>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</si>
  <si>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</si>
  <si>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</si>
  <si>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</si>
  <si>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</si>
  <si>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</si>
  <si>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</si>
  <si>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</si>
  <si>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</si>
  <si>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</si>
  <si>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</si>
  <si>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</si>
  <si>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</si>
  <si>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</si>
  <si>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</si>
  <si>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</si>
  <si>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</si>
  <si>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</si>
  <si>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</si>
  <si>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</si>
  <si>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</si>
  <si>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</si>
  <si>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</si>
  <si>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</si>
  <si>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</si>
  <si>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</si>
  <si>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</si>
  <si>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</si>
  <si>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</si>
  <si>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</si>
  <si>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</si>
  <si>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</si>
  <si>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</si>
  <si>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</si>
  <si>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</si>
  <si>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</si>
  <si>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</si>
  <si>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</si>
  <si>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</si>
  <si>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</si>
  <si>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</si>
  <si>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</si>
  <si>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</si>
  <si>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</si>
  <si>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</si>
  <si>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</si>
  <si>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</si>
  <si>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</si>
  <si>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</si>
  <si>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</si>
  <si>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</si>
  <si>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</si>
  <si>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</si>
  <si>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</si>
  <si>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</si>
  <si>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</si>
  <si>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</si>
  <si>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</si>
  <si>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</si>
  <si>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</si>
  <si>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</si>
  <si>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</si>
  <si>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</si>
  <si>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</si>
  <si>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</si>
  <si>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</si>
  <si>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</si>
  <si>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</si>
  <si>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</si>
  <si>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</si>
  <si>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</si>
  <si>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</si>
  <si>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</si>
  <si>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</si>
  <si>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</si>
  <si>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</si>
  <si>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</si>
  <si>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</si>
  <si>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</si>
  <si>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</si>
  <si>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</si>
  <si>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</si>
  <si>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</si>
  <si>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</si>
  <si>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</si>
  <si>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</si>
  <si>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</si>
  <si>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</si>
  <si>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</si>
  <si>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</si>
  <si>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</si>
  <si>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</si>
  <si>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</si>
  <si>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</si>
  <si>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</si>
  <si>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</si>
  <si>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</si>
  <si>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</si>
  <si>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</si>
  <si>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</si>
  <si>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</si>
  <si>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</si>
  <si>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</si>
  <si>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</si>
  <si>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</si>
  <si>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</si>
  <si>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</si>
  <si>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</si>
  <si>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</si>
  <si>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</si>
  <si>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</si>
  <si>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</si>
  <si>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</si>
  <si>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</si>
  <si>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</si>
  <si>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</si>
  <si>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</si>
  <si>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</si>
  <si>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</si>
  <si>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</si>
  <si>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</si>
  <si>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</si>
  <si>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</si>
  <si>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</si>
  <si>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</si>
  <si>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</si>
  <si>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</si>
  <si>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</si>
  <si>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</si>
  <si>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</si>
  <si>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</si>
  <si>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</si>
  <si>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</si>
  <si>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</si>
  <si>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</si>
  <si>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</si>
  <si>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</si>
  <si>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</si>
  <si>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</si>
  <si>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</si>
  <si>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</si>
  <si>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</si>
  <si>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</si>
  <si>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</si>
  <si>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</si>
  <si>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</si>
  <si>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</si>
  <si>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</si>
  <si>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</si>
  <si>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</si>
  <si>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</si>
  <si>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</si>
  <si>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</si>
  <si>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</si>
  <si>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</si>
  <si>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</si>
  <si>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</si>
  <si>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</si>
  <si>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</si>
  <si>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</si>
  <si>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</si>
  <si>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</si>
  <si>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</si>
  <si>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</si>
  <si>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</si>
  <si>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</si>
  <si>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</si>
  <si>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</si>
  <si>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</si>
  <si>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</si>
  <si>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</si>
  <si>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</si>
  <si>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</si>
  <si>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</si>
  <si>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</si>
  <si>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</si>
  <si>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</si>
  <si>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</si>
  <si>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</si>
  <si>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</si>
  <si>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</si>
  <si>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</si>
  <si>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</si>
  <si>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</si>
  <si>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</si>
  <si>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</si>
  <si>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</si>
  <si>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</si>
  <si>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</si>
  <si>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</si>
  <si>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</si>
  <si>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</si>
  <si>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</si>
  <si>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</si>
  <si>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</si>
  <si>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</si>
  <si>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</si>
  <si>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</si>
  <si>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</si>
  <si>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</si>
  <si>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</si>
  <si>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</si>
  <si>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</si>
  <si>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</si>
  <si>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</si>
  <si>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</si>
  <si>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</si>
  <si>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</si>
  <si>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</si>
  <si>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</si>
  <si>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</si>
  <si>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</si>
  <si>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</si>
  <si>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</si>
  <si>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</si>
  <si>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</si>
  <si>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</si>
  <si>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</si>
  <si>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</si>
  <si>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</si>
  <si>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</si>
  <si>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</si>
  <si>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</si>
  <si>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</si>
  <si>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</si>
  <si>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</si>
  <si>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</si>
  <si>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</si>
  <si>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</si>
  <si>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</si>
  <si>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</si>
  <si>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</si>
  <si>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</si>
  <si>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</si>
  <si>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</si>
  <si>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</si>
  <si>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</si>
  <si>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</si>
  <si>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</si>
  <si>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</si>
  <si>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</si>
  <si>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</si>
  <si>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</si>
  <si>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</si>
  <si>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</si>
  <si>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</si>
  <si>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</si>
  <si>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</si>
  <si>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</si>
  <si>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</si>
  <si>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</si>
  <si>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</si>
  <si>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</si>
  <si>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</si>
  <si>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</si>
  <si>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</si>
  <si>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</si>
  <si>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</si>
  <si>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</si>
  <si>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</si>
  <si>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</si>
  <si>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</si>
  <si>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</si>
  <si>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</si>
  <si>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</si>
  <si>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</si>
  <si>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</si>
  <si>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</si>
  <si>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</si>
  <si>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</si>
  <si>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</si>
  <si>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</si>
  <si>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</si>
  <si>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</si>
  <si>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</si>
  <si>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</si>
  <si>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</si>
  <si>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</si>
  <si>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</si>
  <si>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</si>
  <si>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</si>
  <si>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</si>
  <si>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</si>
  <si>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</si>
  <si>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</si>
  <si>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</si>
  <si>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</si>
  <si>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</si>
  <si>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</si>
  <si>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</si>
  <si>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</si>
  <si>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</si>
  <si>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</si>
  <si>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</si>
  <si>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</si>
  <si>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</si>
  <si>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</si>
  <si>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</si>
  <si>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</si>
  <si>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</si>
  <si>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</si>
  <si>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</si>
  <si>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</si>
  <si>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</si>
  <si>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</si>
  <si>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</si>
  <si>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</si>
  <si>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</si>
  <si>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</si>
  <si>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</si>
  <si>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</si>
  <si>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</si>
  <si>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</si>
  <si>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</si>
  <si>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</si>
  <si>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</si>
  <si>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</si>
  <si>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</si>
  <si>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</si>
  <si>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</si>
  <si>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</si>
  <si>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</si>
  <si>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</si>
  <si>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</si>
  <si>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</si>
  <si>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</si>
  <si>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</si>
  <si>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</si>
  <si>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</si>
  <si>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</si>
  <si>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</si>
  <si>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</si>
  <si>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</si>
  <si>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</si>
  <si>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</si>
  <si>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</si>
  <si>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</si>
  <si>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</si>
  <si>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</si>
  <si>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</si>
  <si>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</si>
  <si>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</si>
  <si>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</si>
  <si>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</si>
  <si>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</si>
  <si>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</si>
  <si>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</si>
  <si>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</si>
  <si>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</si>
  <si>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</si>
  <si>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</si>
  <si>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</si>
  <si>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</si>
  <si>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</si>
  <si>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</si>
  <si>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</si>
  <si>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</si>
  <si>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</si>
  <si>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</si>
  <si>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</si>
  <si>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</si>
  <si>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</si>
  <si>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</si>
  <si>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</si>
  <si>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</si>
  <si>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</si>
  <si>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</si>
  <si>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</si>
  <si>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</si>
  <si>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</si>
  <si>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</si>
  <si>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</si>
  <si>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</si>
  <si>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</si>
  <si>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</si>
  <si>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</si>
  <si>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</si>
  <si>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</si>
  <si>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</si>
  <si>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</si>
  <si>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</si>
  <si>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</si>
  <si>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</si>
  <si>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</si>
  <si>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</si>
  <si>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</si>
  <si>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</si>
  <si>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</si>
  <si>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</si>
  <si>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</si>
  <si>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</si>
  <si>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</si>
  <si>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</si>
  <si>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</si>
  <si>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</si>
  <si>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</si>
  <si>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</si>
  <si>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</si>
  <si>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</si>
  <si>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</si>
  <si>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</si>
  <si>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</si>
  <si>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</si>
  <si>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</si>
  <si>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</si>
  <si>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</si>
  <si>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</si>
  <si>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</si>
  <si>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</si>
  <si>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</si>
  <si>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</si>
  <si>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</si>
  <si>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</si>
  <si>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</si>
  <si>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</si>
  <si>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</si>
  <si>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</si>
  <si>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</si>
  <si>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</si>
  <si>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</si>
  <si>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</si>
  <si>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</si>
  <si>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</si>
  <si>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</si>
  <si>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</si>
  <si>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</si>
  <si>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</si>
  <si>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</si>
  <si>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</si>
  <si>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</si>
  <si>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</si>
  <si>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</si>
  <si>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</si>
  <si>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</si>
  <si>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</si>
  <si>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</si>
  <si>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</si>
  <si>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</si>
  <si>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</si>
  <si>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</si>
  <si>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</si>
  <si>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</si>
  <si>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</si>
  <si>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</si>
  <si>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</si>
  <si>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</si>
  <si>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</si>
  <si>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</si>
  <si>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</si>
  <si>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</si>
  <si>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</si>
  <si>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</si>
  <si>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</si>
  <si>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</si>
  <si>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</si>
  <si>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</si>
  <si>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</si>
  <si>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</si>
  <si>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</si>
  <si>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</si>
  <si>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</si>
  <si>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</si>
  <si>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</si>
  <si>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</si>
  <si>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</si>
  <si>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</si>
  <si>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</si>
  <si>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</si>
  <si>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</si>
  <si>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</si>
  <si>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</si>
  <si>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</si>
  <si>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</si>
  <si>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</si>
  <si>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</si>
  <si>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</si>
  <si>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</si>
  <si>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</si>
  <si>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</si>
  <si>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</si>
  <si>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</si>
  <si>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</si>
  <si>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</si>
  <si>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</si>
  <si>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</si>
  <si>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</si>
  <si>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</si>
  <si>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</si>
  <si>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</si>
  <si>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</si>
  <si>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</si>
  <si>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</si>
  <si>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</si>
  <si>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</si>
  <si>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</si>
  <si>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</si>
  <si>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</si>
  <si>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</si>
  <si>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</si>
  <si>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</si>
  <si>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</si>
  <si>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</si>
  <si>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</si>
  <si>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</si>
  <si>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</si>
  <si>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</si>
  <si>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</si>
  <si>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</si>
  <si>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</si>
  <si>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</si>
  <si>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</si>
  <si>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</si>
  <si>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</si>
  <si>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</si>
  <si>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</si>
  <si>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</si>
  <si>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</si>
  <si>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</si>
  <si>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</si>
  <si>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</si>
  <si>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</si>
  <si>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</si>
  <si>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</si>
  <si>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</si>
  <si>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</si>
  <si>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</si>
  <si>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</si>
  <si>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</si>
  <si>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</si>
  <si>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</si>
  <si>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</si>
  <si>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</si>
  <si>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</si>
  <si>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</si>
  <si>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</si>
  <si>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</si>
  <si>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</si>
  <si>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</si>
  <si>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</si>
  <si>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</si>
  <si>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</si>
  <si>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</si>
  <si>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</si>
  <si>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</si>
  <si>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</si>
  <si>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</si>
  <si>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</si>
  <si>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</si>
  <si>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</si>
  <si>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</si>
  <si>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</si>
  <si>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</si>
  <si>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</si>
  <si>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</si>
  <si>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</si>
  <si>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</si>
  <si>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</si>
  <si>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</si>
  <si>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</si>
  <si>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</si>
  <si>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</si>
  <si>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</si>
  <si>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</si>
  <si>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</si>
  <si>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</si>
  <si>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</si>
  <si>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</si>
  <si>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</si>
  <si>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</si>
  <si>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</si>
  <si>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</si>
  <si>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</si>
  <si>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</si>
  <si>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</si>
  <si>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</si>
  <si>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</si>
  <si>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</si>
  <si>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</si>
  <si>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</si>
  <si>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</si>
  <si>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</si>
  <si>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</si>
  <si>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</si>
  <si>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</si>
  <si>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</si>
  <si>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</si>
  <si>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</si>
  <si>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</si>
  <si>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</si>
  <si>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</si>
  <si>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</si>
  <si>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</si>
  <si>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</si>
  <si>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</si>
  <si>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</si>
  <si>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</si>
  <si>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</si>
  <si>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</si>
  <si>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</si>
  <si>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</si>
  <si>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</si>
  <si>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</si>
  <si>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</si>
  <si>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</si>
  <si>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</si>
  <si>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</si>
  <si>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</si>
  <si>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</si>
  <si>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</si>
  <si>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</si>
  <si>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</si>
  <si>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</si>
  <si>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</si>
  <si>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</si>
  <si>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</si>
  <si>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</si>
  <si>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</si>
  <si>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</si>
  <si>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</si>
  <si>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</si>
  <si>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</si>
  <si>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</si>
  <si>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</si>
  <si>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</si>
  <si>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</si>
  <si>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</si>
  <si>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</si>
  <si>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</si>
  <si>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</si>
  <si>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</si>
  <si>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</si>
  <si>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</si>
  <si>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</si>
  <si>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</si>
  <si>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</si>
  <si>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</si>
  <si>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</si>
  <si>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</si>
  <si>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</si>
  <si>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</si>
  <si>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</si>
  <si>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</si>
  <si>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</si>
  <si>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</si>
  <si>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</si>
  <si>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</si>
  <si>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</si>
  <si>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</si>
  <si>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</si>
  <si>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</si>
  <si>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</si>
  <si>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</si>
  <si>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</si>
  <si>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</si>
  <si>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</si>
  <si>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</si>
  <si>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</si>
  <si>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</si>
  <si>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</si>
  <si>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</si>
  <si>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</si>
  <si>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</si>
  <si>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</si>
  <si>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</si>
  <si>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</si>
  <si>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</si>
  <si>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</si>
  <si>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</si>
  <si>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</si>
  <si>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</si>
  <si>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</si>
  <si>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</si>
  <si>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</si>
  <si>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</si>
  <si>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</si>
  <si>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</si>
  <si>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</si>
  <si>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</si>
  <si>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</si>
  <si>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</si>
  <si>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</si>
  <si>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</si>
  <si>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</si>
  <si>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</si>
  <si>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</si>
  <si>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</si>
  <si>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</si>
  <si>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</si>
  <si>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</si>
  <si>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</si>
  <si>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</si>
  <si>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</si>
  <si>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</si>
  <si>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</si>
  <si>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</si>
  <si>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</si>
  <si>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</si>
  <si>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</si>
  <si>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</si>
  <si>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</si>
  <si>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</si>
  <si>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</si>
  <si>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</si>
  <si>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</si>
  <si>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</si>
  <si>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</si>
  <si>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</si>
  <si>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</si>
  <si>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</si>
  <si>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</si>
  <si>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</si>
  <si>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</si>
  <si>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</si>
  <si>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</si>
  <si>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</si>
  <si>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</si>
  <si>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</si>
  <si>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</si>
  <si>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</si>
  <si>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</si>
  <si>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</si>
  <si>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</si>
  <si>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</si>
  <si>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</si>
  <si>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</si>
  <si>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</si>
  <si>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</si>
  <si>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</si>
  <si>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</si>
  <si>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</si>
  <si>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</si>
  <si>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</si>
  <si>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</si>
  <si>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</si>
  <si>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</si>
  <si>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</si>
  <si>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</si>
  <si>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</si>
  <si>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</si>
  <si>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</si>
  <si>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</si>
  <si>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</si>
  <si>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</si>
  <si>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</si>
  <si>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</si>
  <si>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</si>
  <si>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</si>
  <si>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</si>
  <si>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</si>
  <si>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</si>
  <si>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</si>
  <si>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</si>
  <si>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</si>
  <si>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</si>
  <si>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</si>
  <si>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</si>
  <si>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</si>
  <si>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</si>
  <si>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</si>
  <si>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</si>
  <si>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</si>
  <si>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</si>
  <si>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</si>
  <si>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</si>
  <si>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</si>
  <si>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</si>
  <si>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</si>
  <si>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</si>
  <si>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</si>
  <si>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</si>
  <si>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</si>
  <si>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</si>
  <si>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</si>
  <si>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</si>
  <si>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</si>
  <si>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</si>
  <si>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</si>
  <si>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</si>
  <si>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</si>
  <si>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</si>
  <si>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</si>
  <si>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</si>
  <si>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</si>
  <si>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</si>
  <si>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</si>
  <si>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</si>
  <si>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</si>
  <si>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</si>
  <si>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</si>
  <si>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</si>
  <si>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</si>
  <si>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</si>
  <si>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</si>
  <si>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</si>
  <si>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</si>
  <si>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</si>
  <si>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</si>
  <si>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</si>
  <si>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</si>
  <si>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</si>
  <si>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</si>
  <si>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</si>
  <si>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</si>
  <si>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</si>
  <si>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</si>
  <si>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</si>
  <si>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</si>
  <si>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</si>
  <si>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</si>
  <si>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</si>
  <si>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</si>
  <si>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</si>
  <si>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</si>
  <si>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</si>
  <si>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</si>
  <si>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</si>
  <si>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</si>
  <si>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</si>
  <si>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</si>
  <si>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</si>
  <si>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</si>
  <si>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</si>
  <si>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</si>
  <si>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</si>
  <si>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</si>
  <si>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</si>
  <si>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</si>
  <si>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</si>
  <si>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</si>
  <si>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</si>
  <si>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</si>
  <si>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</si>
  <si>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</si>
  <si>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</si>
  <si>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</si>
  <si>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</si>
  <si>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</si>
  <si>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</si>
  <si>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</si>
  <si>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</si>
  <si>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</si>
  <si>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</si>
  <si>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</si>
  <si>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</si>
  <si>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</si>
  <si>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</si>
  <si>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</si>
  <si>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</si>
  <si>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</si>
  <si>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</si>
  <si>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</si>
  <si>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</si>
  <si>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</si>
  <si>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</si>
  <si>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</si>
  <si>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</si>
  <si>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</si>
  <si>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</si>
  <si>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</si>
  <si>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</si>
  <si>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</si>
  <si>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</si>
  <si>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</si>
  <si>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</si>
  <si>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</si>
  <si>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</si>
  <si>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</si>
  <si>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</si>
  <si>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</si>
  <si>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</si>
  <si>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</si>
  <si>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</si>
  <si>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</si>
  <si>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</si>
  <si>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</si>
  <si>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</si>
  <si>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</si>
  <si>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</si>
  <si>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</si>
  <si>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</si>
  <si>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</si>
  <si>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</si>
  <si>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</si>
  <si>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</si>
  <si>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</si>
  <si>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</si>
  <si>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</si>
  <si>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</si>
  <si>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</si>
  <si>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</si>
  <si>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</si>
  <si>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</si>
  <si>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</si>
  <si>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</si>
  <si>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</si>
  <si>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</si>
  <si>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</si>
  <si>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</si>
  <si>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</si>
  <si>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</si>
  <si>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</si>
  <si>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</si>
  <si>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</si>
  <si>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</si>
  <si>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</si>
  <si>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</si>
  <si>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</si>
  <si>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</si>
  <si>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</si>
  <si>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</si>
  <si>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</si>
  <si>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</si>
  <si>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</si>
  <si>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</si>
  <si>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</si>
  <si>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</si>
  <si>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</si>
  <si>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</si>
  <si>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</si>
  <si>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</si>
  <si>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</si>
  <si>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</si>
  <si>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</si>
  <si>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</si>
  <si>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</si>
  <si>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</si>
  <si>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</si>
  <si>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</si>
  <si>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</si>
  <si>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</si>
  <si>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</si>
  <si>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</si>
  <si>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</si>
  <si>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</si>
  <si>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</si>
  <si>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</si>
  <si>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</si>
  <si>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</si>
  <si>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</si>
  <si>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</si>
  <si>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</si>
  <si>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</si>
  <si>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</si>
  <si>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</si>
  <si>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</si>
  <si>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</si>
  <si>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</si>
  <si>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</si>
  <si>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</si>
  <si>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</si>
  <si>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</si>
  <si>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</si>
  <si>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</si>
  <si>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</si>
  <si>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</si>
  <si>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</si>
  <si>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</si>
  <si>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</si>
  <si>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</si>
  <si>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</si>
  <si>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</si>
  <si>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</si>
  <si>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</si>
  <si>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</si>
  <si>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</si>
  <si>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</si>
  <si>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</si>
  <si>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</si>
  <si>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</si>
  <si>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</si>
  <si>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</si>
  <si>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</si>
  <si>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</si>
  <si>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</si>
  <si>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</si>
  <si>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</si>
  <si>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</si>
  <si>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</si>
  <si>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</si>
  <si>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</si>
  <si>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</si>
  <si>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</si>
  <si>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</si>
  <si>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</si>
  <si>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</si>
  <si>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</si>
  <si>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</si>
  <si>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</si>
  <si>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</si>
  <si>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</si>
  <si>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</si>
  <si>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</si>
  <si>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</si>
  <si>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</si>
  <si>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</si>
  <si>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</si>
  <si>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</si>
  <si>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</si>
  <si>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</si>
  <si>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</si>
  <si>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</si>
  <si>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</si>
  <si>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</si>
  <si>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</si>
  <si>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</si>
  <si>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</si>
  <si>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</si>
  <si>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</si>
  <si>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</si>
  <si>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</si>
  <si>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</si>
  <si>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</si>
  <si>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</si>
  <si>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</si>
  <si>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</si>
  <si>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</si>
  <si>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</si>
  <si>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</si>
  <si>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</si>
  <si>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</si>
  <si>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</si>
  <si>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</si>
  <si>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</si>
  <si>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</si>
  <si>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</si>
  <si>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</si>
  <si>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</si>
  <si>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</si>
  <si>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</si>
  <si>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</si>
  <si>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</si>
  <si>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</si>
  <si>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</si>
  <si>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</si>
  <si>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</si>
  <si>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</si>
  <si>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</si>
  <si>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</si>
  <si>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</si>
  <si>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</si>
  <si>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</si>
  <si>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</si>
  <si>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</si>
  <si>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</si>
  <si>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</si>
  <si>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</si>
  <si>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</si>
  <si>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</si>
  <si>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</si>
  <si>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</si>
  <si>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</si>
  <si>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</si>
  <si>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</si>
  <si>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</si>
  <si>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</si>
  <si>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</si>
  <si>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</si>
  <si>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</si>
  <si>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</si>
  <si>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</si>
  <si>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</si>
  <si>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</si>
  <si>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</si>
  <si>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</si>
  <si>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</si>
  <si>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</si>
  <si>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</si>
  <si>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</si>
  <si>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</si>
  <si>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</si>
  <si>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</si>
  <si>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</si>
  <si>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</si>
  <si>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</si>
  <si>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</si>
  <si>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</si>
  <si>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</si>
  <si>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</si>
  <si>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</si>
  <si>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</si>
  <si>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</si>
  <si>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</si>
  <si>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</si>
  <si>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</si>
  <si>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</si>
  <si>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</si>
  <si>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</si>
  <si>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</si>
  <si>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</si>
  <si>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</si>
  <si>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</si>
  <si>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</si>
  <si>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</si>
  <si>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</si>
  <si>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</si>
  <si>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</si>
  <si>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</si>
  <si>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</si>
  <si>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</si>
  <si>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</si>
  <si>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</si>
  <si>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</si>
  <si>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</si>
  <si>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</si>
  <si>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</si>
  <si>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</si>
  <si>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</si>
  <si>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</si>
  <si>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</si>
  <si>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</si>
  <si>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</si>
  <si>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</si>
  <si>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</si>
  <si>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</si>
  <si>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</si>
  <si>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</si>
  <si>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</si>
  <si>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</si>
  <si>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</si>
  <si>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</si>
  <si>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</si>
  <si>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</si>
  <si>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</si>
  <si>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</si>
  <si>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</si>
  <si>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</si>
  <si>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</si>
  <si>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</si>
  <si>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</si>
  <si>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</si>
  <si>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</si>
  <si>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</si>
  <si>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</si>
  <si>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</si>
  <si>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</si>
  <si>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</si>
  <si>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</si>
  <si>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</si>
  <si>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</si>
  <si>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</si>
  <si>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</si>
  <si>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</si>
  <si>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</si>
  <si>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</si>
  <si>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</si>
  <si>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</si>
  <si>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</si>
  <si>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</si>
  <si>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</si>
  <si>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</si>
  <si>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</si>
  <si>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</si>
  <si>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</si>
  <si>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</si>
  <si>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</si>
  <si>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</si>
  <si>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</si>
  <si>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</si>
  <si>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</si>
  <si>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</si>
  <si>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</si>
  <si>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</si>
  <si>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</si>
  <si>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</si>
  <si>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</si>
  <si>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</si>
  <si>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</si>
  <si>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</si>
  <si>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</si>
  <si>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</si>
  <si>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</si>
  <si>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</si>
  <si>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</si>
  <si>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</si>
  <si>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</si>
  <si>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</si>
  <si>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</si>
  <si>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</si>
  <si>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</si>
  <si>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</si>
  <si>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</si>
  <si>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</si>
  <si>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</si>
  <si>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</si>
  <si>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</si>
  <si>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</si>
  <si>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</si>
  <si>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</si>
  <si>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</si>
  <si>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</si>
  <si>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</si>
  <si>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</si>
  <si>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</si>
  <si>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</si>
  <si>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</si>
  <si>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</si>
  <si>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</si>
  <si>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</si>
  <si>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</si>
  <si>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</si>
  <si>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</si>
  <si>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</si>
  <si>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</si>
  <si>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</si>
  <si>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</si>
  <si>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</si>
  <si>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</si>
  <si>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</si>
  <si>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</si>
  <si>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</si>
  <si>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</si>
  <si>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</si>
  <si>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</si>
  <si>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</si>
  <si>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</si>
  <si>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</si>
  <si>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</si>
  <si>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</si>
  <si>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</si>
  <si>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</si>
  <si>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</si>
  <si>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</si>
  <si>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</si>
  <si>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</si>
  <si>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</si>
  <si>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</si>
  <si>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</si>
  <si>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</si>
  <si>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</si>
  <si>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</si>
  <si>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</si>
  <si>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</si>
  <si>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</si>
  <si>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</si>
  <si>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</si>
  <si>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</si>
  <si>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</si>
  <si>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</si>
  <si>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</si>
  <si>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</si>
  <si>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</si>
  <si>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</si>
  <si>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</si>
  <si>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</si>
  <si>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</si>
  <si>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</si>
  <si>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</si>
  <si>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</si>
  <si>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</si>
  <si>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</si>
  <si>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</si>
  <si>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</si>
  <si>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</si>
  <si>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</si>
  <si>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</si>
  <si>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</si>
  <si>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</si>
  <si>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</si>
  <si>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</si>
  <si>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</si>
  <si>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</si>
  <si>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</si>
  <si>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</si>
  <si>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</si>
  <si>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</si>
  <si>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</si>
  <si>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</si>
  <si>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</si>
  <si>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</si>
  <si>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</si>
  <si>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</si>
  <si>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</si>
  <si>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</si>
  <si>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</si>
  <si>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</si>
  <si>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</si>
  <si>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</si>
  <si>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</si>
  <si>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</si>
  <si>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</si>
  <si>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</si>
  <si>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</si>
  <si>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</si>
  <si>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</si>
  <si>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</si>
  <si>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</si>
  <si>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</si>
  <si>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</si>
  <si>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</si>
  <si>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</si>
  <si>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</si>
  <si>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</si>
  <si>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</si>
  <si>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</si>
  <si>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</si>
  <si>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</si>
  <si>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</si>
  <si>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</si>
  <si>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</si>
  <si>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</si>
  <si>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</si>
  <si>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</si>
  <si>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</si>
  <si>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</si>
  <si>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</si>
  <si>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</si>
  <si>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</si>
  <si>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</si>
  <si>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</si>
  <si>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</si>
  <si>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</si>
  <si>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</si>
  <si>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</si>
  <si>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</si>
  <si>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</si>
  <si>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</si>
  <si>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</si>
  <si>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</si>
  <si>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</si>
  <si>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</si>
  <si>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</si>
  <si>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</si>
  <si>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</si>
  <si>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</si>
  <si>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</si>
  <si>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</si>
  <si>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</si>
  <si>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</si>
  <si>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</si>
  <si>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</si>
  <si>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</si>
  <si>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</si>
  <si>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</si>
  <si>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</si>
  <si>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</si>
  <si>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</si>
  <si>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</si>
  <si>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</si>
  <si>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</si>
  <si>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</si>
  <si>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</si>
  <si>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</si>
  <si>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</si>
  <si>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</si>
  <si>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</si>
  <si>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</si>
  <si>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</si>
  <si>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</si>
  <si>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</si>
  <si>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</si>
  <si>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</si>
  <si>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</si>
  <si>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</si>
  <si>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</si>
  <si>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</si>
  <si>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</si>
  <si>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</si>
  <si>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</si>
  <si>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</si>
  <si>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</si>
  <si>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</si>
  <si>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</si>
  <si>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</si>
  <si>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</si>
  <si>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</si>
  <si>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</si>
  <si>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</si>
  <si>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</si>
  <si>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</si>
  <si>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</si>
  <si>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</si>
  <si>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</si>
  <si>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</si>
  <si>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</si>
  <si>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</si>
  <si>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</si>
  <si>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</si>
  <si>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</si>
  <si>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</si>
  <si>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</si>
  <si>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</si>
  <si>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</si>
  <si>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</si>
  <si>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</si>
  <si>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</si>
  <si>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</si>
  <si>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</si>
  <si>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</si>
  <si>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</si>
  <si>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</si>
  <si>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</si>
  <si>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</si>
  <si>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</si>
  <si>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</si>
  <si>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</si>
  <si>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</si>
  <si>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</si>
  <si>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</si>
  <si>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</si>
  <si>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</si>
  <si>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</si>
  <si>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</si>
  <si>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</si>
  <si>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</si>
  <si>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</si>
  <si>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</si>
  <si>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</si>
  <si>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</si>
  <si>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</si>
  <si>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</si>
  <si>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</si>
  <si>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</si>
  <si>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</si>
  <si>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</si>
  <si>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</si>
  <si>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</si>
  <si>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</si>
  <si>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</si>
  <si>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</si>
  <si>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</si>
  <si>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</si>
  <si>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</si>
  <si>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</si>
  <si>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</si>
  <si>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</si>
  <si>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</si>
  <si>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</si>
  <si>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</si>
  <si>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</si>
  <si>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</si>
  <si>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</si>
  <si>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</si>
  <si>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</si>
  <si>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</si>
  <si>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</si>
  <si>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</si>
  <si>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</si>
  <si>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</si>
  <si>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</si>
  <si>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</si>
  <si>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</si>
  <si>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</si>
  <si>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</si>
  <si>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</si>
  <si>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</si>
  <si>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</si>
  <si>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</si>
  <si>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</si>
  <si>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</si>
  <si>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</si>
  <si>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</si>
  <si>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</si>
  <si>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</si>
  <si>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</si>
  <si>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</si>
  <si>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</si>
  <si>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</si>
  <si>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</si>
  <si>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</si>
  <si>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</si>
  <si>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</si>
  <si>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</si>
  <si>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</si>
  <si>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</si>
  <si>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</si>
  <si>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</si>
  <si>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</si>
  <si>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</si>
  <si>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</si>
  <si>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</si>
  <si>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</si>
  <si>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</si>
  <si>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</si>
  <si>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</si>
  <si>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</si>
  <si>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</si>
  <si>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</si>
  <si>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</si>
  <si>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</si>
  <si>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</si>
  <si>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</si>
  <si>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</si>
  <si>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</si>
  <si>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</si>
  <si>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</si>
  <si>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</si>
  <si>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</si>
  <si>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</si>
  <si>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</si>
  <si>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</si>
  <si>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</si>
  <si>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</si>
  <si>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</si>
  <si>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</si>
  <si>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</si>
  <si>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</si>
  <si>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</si>
  <si>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</si>
  <si>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</si>
  <si>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</si>
  <si>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</si>
  <si>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</si>
  <si>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</si>
  <si>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</si>
  <si>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</si>
  <si>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</si>
  <si>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</si>
  <si>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</si>
  <si>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</si>
  <si>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</si>
  <si>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</si>
  <si>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</si>
  <si>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</si>
  <si>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</si>
  <si>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</si>
  <si>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</si>
  <si>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</si>
  <si>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</si>
  <si>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</si>
  <si>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</si>
  <si>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</si>
  <si>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</si>
  <si>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</si>
  <si>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</si>
  <si>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</si>
  <si>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</si>
  <si>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</si>
  <si>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</si>
  <si>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</si>
  <si>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</si>
  <si>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</si>
  <si>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</si>
  <si>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</si>
  <si>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</si>
  <si>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</si>
  <si>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</si>
  <si>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</si>
  <si>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</si>
  <si>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</si>
  <si>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</si>
  <si>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</si>
  <si>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</si>
  <si>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</si>
  <si>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</si>
  <si>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</si>
  <si>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</si>
  <si>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</si>
  <si>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</si>
  <si>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</si>
  <si>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</si>
  <si>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</si>
  <si>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</si>
  <si>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</si>
  <si>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</si>
  <si>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</si>
  <si>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</si>
  <si>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</si>
  <si>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</si>
  <si>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</si>
  <si>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</si>
  <si>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</si>
  <si>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</si>
  <si>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</si>
  <si>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</si>
  <si>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</si>
  <si>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</si>
  <si>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</si>
  <si>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</si>
  <si>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</si>
  <si>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</si>
  <si>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</si>
  <si>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</si>
  <si>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</si>
  <si>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</si>
  <si>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</si>
  <si>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</si>
  <si>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</si>
  <si>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</si>
  <si>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</si>
  <si>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</si>
  <si>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</si>
  <si>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</si>
  <si>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</si>
  <si>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</si>
  <si>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</si>
  <si>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</si>
  <si>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</si>
  <si>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</si>
  <si>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</si>
  <si>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</si>
  <si>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</si>
  <si>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</si>
  <si>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</si>
  <si>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</si>
  <si>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</si>
  <si>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</si>
  <si>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</si>
  <si>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</si>
  <si>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</si>
  <si>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</si>
  <si>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</si>
  <si>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</si>
  <si>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</si>
  <si>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</si>
  <si>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</si>
  <si>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</si>
  <si>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</si>
  <si>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</si>
  <si>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</si>
  <si>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</si>
  <si>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</si>
  <si>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</si>
  <si>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</si>
  <si>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</si>
  <si>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</si>
  <si>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</si>
  <si>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</si>
  <si>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</si>
  <si>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</si>
  <si>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</si>
  <si>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</si>
  <si>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</si>
  <si>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</si>
  <si>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</si>
  <si>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</si>
  <si>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</si>
  <si>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</si>
  <si>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</si>
  <si>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</si>
  <si>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</si>
  <si>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</si>
  <si>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</si>
  <si>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</si>
  <si>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</si>
  <si>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</si>
  <si>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</si>
  <si>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</si>
  <si>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</si>
  <si>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</si>
  <si>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</si>
  <si>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</si>
  <si>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</si>
  <si>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</si>
  <si>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</si>
  <si>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</si>
  <si>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</si>
  <si>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</si>
  <si>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</si>
  <si>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</si>
  <si>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</si>
  <si>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</si>
  <si>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</si>
  <si>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</si>
  <si>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</si>
  <si>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</si>
  <si>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</si>
  <si>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</si>
  <si>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</si>
  <si>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</si>
  <si>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</si>
  <si>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</si>
  <si>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</si>
  <si>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</si>
  <si>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</si>
  <si>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</si>
  <si>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</si>
  <si>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</si>
  <si>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</si>
  <si>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</si>
  <si>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</si>
  <si>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</si>
  <si>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</si>
  <si>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</si>
  <si>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</si>
  <si>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</si>
  <si>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</si>
  <si>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</si>
  <si>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</si>
  <si>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</si>
  <si>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</si>
  <si>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</si>
  <si>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</si>
  <si>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</si>
  <si>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</si>
  <si>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</si>
  <si>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</si>
  <si>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</si>
  <si>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</si>
  <si>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</si>
  <si>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</si>
  <si>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</si>
  <si>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</si>
  <si>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</si>
  <si>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</si>
  <si>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</si>
  <si>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</si>
  <si>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</si>
  <si>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</si>
  <si>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</si>
  <si>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</si>
  <si>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</si>
  <si>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</si>
  <si>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</si>
  <si>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</si>
  <si>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</si>
  <si>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</si>
  <si>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</si>
  <si>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</si>
  <si>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</si>
  <si>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</si>
  <si>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</si>
  <si>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</si>
  <si>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</si>
  <si>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</si>
  <si>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</si>
  <si>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</si>
  <si>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</si>
  <si>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</si>
  <si>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</si>
  <si>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</si>
  <si>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</si>
  <si>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</si>
  <si>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</si>
  <si>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</si>
  <si>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</si>
  <si>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</si>
  <si>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</si>
  <si>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</si>
  <si>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</si>
  <si>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</si>
  <si>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</si>
  <si>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</si>
  <si>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</si>
  <si>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</si>
  <si>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</si>
  <si>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</si>
  <si>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</si>
  <si>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</si>
  <si>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</si>
  <si>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</si>
  <si>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</si>
  <si>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</si>
  <si>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</si>
  <si>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</si>
  <si>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</si>
  <si>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</si>
  <si>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</si>
  <si>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</si>
  <si>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</si>
  <si>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</si>
  <si>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</si>
  <si>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</si>
  <si>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</si>
  <si>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</si>
  <si>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</si>
  <si>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</si>
  <si>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</si>
  <si>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</si>
  <si>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</si>
  <si>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</si>
  <si>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</si>
  <si>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</si>
  <si>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</si>
  <si>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</si>
  <si>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</si>
  <si>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</si>
  <si>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</si>
  <si>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</si>
  <si>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</si>
  <si>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</si>
  <si>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</si>
  <si>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</si>
  <si>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</si>
  <si>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</si>
  <si>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</si>
  <si>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</si>
  <si>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</si>
  <si>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</si>
  <si>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</si>
  <si>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</si>
  <si>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</si>
  <si>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</si>
  <si>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</si>
  <si>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</si>
  <si>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</si>
  <si>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</si>
  <si>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</si>
  <si>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</si>
  <si>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</si>
  <si>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</si>
  <si>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</si>
  <si>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</si>
  <si>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</si>
  <si>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</si>
  <si>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</si>
  <si>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</si>
  <si>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</si>
  <si>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</si>
  <si>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</si>
  <si>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</si>
  <si>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</si>
  <si>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</si>
  <si>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</si>
  <si>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</si>
  <si>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</si>
  <si>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</si>
  <si>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</si>
  <si>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</si>
  <si>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</si>
  <si>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</si>
  <si>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</si>
  <si>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</si>
  <si>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</si>
  <si>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</si>
  <si>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</si>
  <si>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</si>
  <si>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</si>
  <si>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</si>
  <si>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</si>
  <si>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</si>
  <si>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</si>
  <si>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</si>
  <si>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</si>
  <si>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</si>
  <si>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</si>
  <si>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</si>
  <si>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</si>
  <si>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</si>
  <si>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</si>
  <si>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</si>
  <si>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</si>
  <si>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</si>
  <si>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</si>
  <si>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</si>
  <si>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</si>
  <si>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</si>
  <si>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</si>
  <si>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</si>
  <si>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</si>
  <si>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</si>
  <si>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</si>
  <si>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</si>
  <si>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</si>
  <si>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</si>
  <si>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</si>
  <si>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</si>
  <si>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</si>
  <si>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</si>
  <si>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</si>
  <si>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</si>
  <si>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</si>
  <si>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</si>
  <si>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</si>
  <si>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</si>
  <si>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</si>
  <si>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</si>
  <si>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</si>
  <si>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</si>
  <si>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</si>
  <si>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</si>
  <si>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</si>
  <si>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</si>
  <si>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</si>
  <si>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</si>
  <si>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</si>
  <si>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</si>
  <si>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</si>
  <si>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</si>
  <si>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</si>
  <si>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</si>
  <si>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</si>
  <si>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</si>
  <si>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</si>
  <si>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</si>
  <si>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</si>
  <si>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</si>
  <si>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</si>
  <si>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</si>
  <si>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</si>
  <si>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</si>
  <si>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</si>
  <si>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</si>
  <si>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</si>
  <si>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</si>
  <si>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</si>
  <si>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</si>
  <si>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</si>
  <si>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</si>
  <si>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</si>
  <si>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</si>
  <si>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</si>
  <si>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</si>
  <si>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</si>
  <si>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</si>
  <si>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</si>
  <si>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</si>
  <si>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</si>
  <si>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</si>
  <si>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</si>
  <si>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</si>
  <si>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</si>
  <si>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</si>
  <si>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</si>
  <si>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</si>
  <si>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</si>
  <si>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</si>
  <si>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</si>
  <si>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</si>
  <si>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</si>
  <si>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</si>
  <si>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</si>
  <si>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</si>
  <si>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</si>
  <si>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</si>
  <si>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</si>
  <si>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</si>
  <si>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</si>
  <si>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</si>
  <si>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</si>
  <si>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</si>
  <si>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</si>
  <si>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</si>
  <si>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</si>
  <si>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</si>
  <si>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</si>
  <si>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</si>
  <si>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</si>
  <si>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</si>
  <si>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</si>
  <si>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</si>
  <si>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</si>
  <si>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</si>
  <si>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</si>
  <si>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</si>
  <si>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</si>
  <si>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</si>
  <si>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</si>
  <si>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</si>
  <si>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</si>
  <si>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</si>
  <si>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</si>
  <si>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</si>
  <si>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</si>
  <si>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</si>
  <si>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</si>
  <si>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</si>
  <si>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</si>
  <si>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</si>
  <si>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</si>
  <si>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</si>
  <si>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</si>
  <si>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</si>
  <si>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</si>
  <si>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</si>
  <si>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</si>
  <si>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</si>
  <si>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</si>
  <si>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</si>
  <si>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</si>
  <si>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</si>
  <si>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</si>
  <si>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</si>
  <si>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</si>
  <si>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</si>
  <si>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</si>
  <si>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</si>
  <si>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</si>
  <si>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</si>
  <si>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</si>
  <si>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</si>
  <si>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</si>
  <si>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</si>
  <si>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</si>
  <si>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</si>
  <si>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</si>
  <si>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</si>
  <si>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</si>
  <si>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</si>
  <si>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</si>
  <si>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</si>
  <si>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</si>
  <si>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</si>
  <si>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</si>
  <si>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</si>
  <si>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</si>
  <si>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</si>
  <si>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</si>
  <si>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</si>
  <si>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</si>
  <si>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</si>
  <si>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</si>
  <si>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</si>
  <si>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</si>
  <si>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</si>
  <si>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</si>
  <si>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</si>
  <si>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</si>
  <si>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</si>
  <si>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</si>
  <si>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</si>
  <si>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</si>
  <si>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</si>
  <si>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</si>
  <si>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</si>
  <si>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</si>
  <si>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</si>
  <si>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</si>
  <si>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</si>
  <si>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</si>
  <si>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</si>
  <si>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</si>
  <si>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</si>
  <si>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</si>
  <si>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</si>
  <si>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</si>
  <si>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</si>
  <si>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</si>
  <si>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</si>
  <si>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</si>
  <si>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</si>
  <si>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</si>
  <si>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</si>
  <si>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</si>
  <si>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</si>
  <si>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</si>
  <si>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</si>
  <si>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</si>
  <si>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</si>
  <si>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</si>
  <si>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</si>
  <si>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</si>
  <si>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</si>
  <si>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</si>
  <si>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</si>
  <si>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</si>
  <si>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</si>
  <si>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</si>
  <si>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</si>
  <si>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</si>
  <si>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</si>
  <si>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</si>
  <si>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</si>
  <si>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</si>
  <si>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</si>
  <si>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</si>
  <si>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</si>
  <si>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</si>
  <si>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</si>
  <si>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</si>
  <si>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</si>
  <si>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</si>
  <si>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</si>
  <si>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</si>
  <si>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</si>
  <si>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</si>
  <si>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</si>
  <si>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</si>
  <si>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</si>
  <si>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</si>
  <si>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</si>
  <si>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</si>
  <si>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</si>
  <si>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</si>
  <si>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</si>
  <si>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</si>
  <si>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</si>
  <si>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</si>
  <si>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</si>
  <si>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</si>
  <si>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</si>
  <si>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</si>
  <si>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</si>
  <si>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</si>
  <si>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</si>
  <si>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</si>
  <si>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</si>
  <si>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</si>
  <si>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</si>
  <si>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</si>
  <si>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</si>
  <si>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</si>
  <si>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</si>
  <si>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</si>
  <si>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</si>
  <si>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</si>
  <si>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</si>
  <si>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</si>
  <si>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</si>
  <si>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</si>
  <si>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</si>
  <si>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</si>
  <si>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</si>
  <si>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</si>
  <si>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</si>
  <si>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</si>
  <si>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</si>
  <si>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</si>
  <si>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</si>
  <si>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</si>
  <si>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</si>
  <si>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</si>
  <si>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</si>
  <si>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</si>
  <si>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</si>
  <si>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</si>
  <si>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</si>
  <si>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</si>
  <si>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</si>
  <si>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</si>
  <si>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</si>
  <si>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</si>
  <si>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</si>
  <si>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</si>
  <si>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</si>
  <si>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</si>
  <si>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</si>
  <si>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</si>
  <si>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</si>
  <si>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</si>
  <si>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</si>
  <si>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</si>
  <si>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</si>
  <si>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</si>
  <si>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</si>
  <si>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</si>
  <si>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</si>
  <si>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</si>
  <si>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</si>
  <si>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</si>
  <si>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</si>
  <si>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</si>
  <si>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</si>
  <si>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</si>
  <si>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</si>
  <si>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</si>
  <si>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</si>
  <si>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</si>
  <si>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</si>
  <si>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</si>
  <si>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</si>
  <si>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</si>
  <si>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</si>
  <si>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</si>
  <si>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</si>
  <si>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</si>
  <si>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</si>
  <si>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</si>
  <si>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</si>
  <si>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</si>
  <si>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</si>
  <si>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</si>
  <si>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</si>
  <si>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</si>
  <si>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</si>
  <si>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</si>
  <si>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</si>
  <si>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</si>
  <si>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</si>
  <si>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</si>
  <si>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</si>
  <si>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</si>
  <si>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</si>
  <si>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</si>
  <si>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</si>
  <si>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</si>
  <si>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</si>
  <si>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</si>
  <si>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</si>
  <si>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</si>
  <si>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</si>
  <si>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</si>
  <si>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</si>
  <si>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</si>
  <si>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</si>
  <si>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</si>
  <si>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</si>
  <si>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</si>
  <si>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</si>
  <si>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</si>
  <si>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</si>
  <si>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</si>
  <si>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</si>
  <si>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</si>
  <si>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</si>
  <si>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</si>
  <si>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</si>
  <si>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</si>
  <si>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</si>
  <si>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</si>
  <si>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</si>
  <si>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</si>
  <si>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</si>
  <si>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</si>
  <si>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</si>
  <si>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</si>
  <si>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</si>
  <si>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</si>
  <si>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</si>
  <si>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</si>
  <si>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</si>
  <si>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</si>
  <si>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</si>
  <si>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</si>
  <si>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</si>
  <si>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</si>
  <si>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</si>
  <si>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</si>
  <si>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</si>
  <si>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</si>
  <si>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</si>
  <si>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</si>
  <si>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</si>
  <si>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</si>
  <si>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</si>
  <si>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</si>
  <si>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</si>
  <si>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</si>
  <si>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</si>
  <si>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</si>
  <si>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</si>
  <si>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</si>
  <si>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</si>
  <si>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</si>
  <si>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</si>
  <si>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</si>
  <si>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</si>
  <si>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</si>
  <si>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</si>
  <si>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</si>
  <si>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</si>
  <si>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</si>
  <si>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</si>
  <si>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</si>
  <si>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</si>
  <si>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</si>
  <si>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</si>
  <si>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</si>
  <si>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</si>
  <si>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</si>
  <si>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</si>
  <si>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</si>
  <si>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</si>
  <si>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</si>
  <si>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</si>
  <si>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</si>
  <si>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</si>
  <si>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</si>
  <si>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</si>
  <si>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</si>
  <si>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</si>
  <si>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</si>
  <si>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</si>
  <si>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</si>
  <si>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</si>
  <si>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</si>
  <si>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</si>
  <si>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</si>
  <si>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</si>
  <si>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</si>
  <si>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</si>
  <si>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</si>
  <si>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</si>
  <si>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</si>
  <si>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</si>
  <si>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</si>
  <si>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</si>
  <si>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</si>
  <si>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</si>
  <si>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</si>
  <si>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</si>
  <si>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</si>
  <si>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</si>
  <si>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</si>
  <si>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</si>
  <si>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</si>
  <si>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</si>
  <si>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</si>
  <si>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</si>
  <si>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</si>
  <si>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</si>
  <si>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</si>
  <si>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</si>
  <si>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</si>
  <si>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</si>
  <si>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</si>
  <si>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</si>
  <si>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</si>
  <si>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</si>
  <si>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</si>
  <si>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</si>
  <si>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</si>
  <si>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</si>
  <si>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</si>
  <si>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</si>
  <si>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</si>
  <si>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</si>
  <si>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</si>
  <si>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</si>
  <si>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</si>
  <si>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</si>
  <si>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</si>
  <si>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</si>
  <si>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</si>
  <si>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</si>
  <si>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</si>
  <si>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</si>
  <si>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</si>
  <si>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</si>
  <si>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</si>
  <si>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</si>
  <si>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</si>
  <si>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</si>
  <si>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</si>
  <si>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</si>
  <si>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</si>
  <si>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</si>
  <si>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</si>
  <si>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</si>
  <si>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</si>
  <si>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</si>
  <si>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</si>
  <si>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</si>
  <si>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</si>
  <si>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</si>
  <si>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</si>
  <si>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</si>
  <si>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</si>
  <si>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</si>
  <si>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</si>
  <si>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</si>
  <si>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</si>
  <si>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</si>
  <si>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</si>
  <si>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</si>
  <si>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</si>
  <si>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</si>
  <si>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</si>
  <si>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</si>
  <si>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</si>
  <si>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</si>
  <si>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</si>
  <si>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</si>
  <si>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</si>
  <si>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</si>
  <si>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</si>
  <si>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</si>
  <si>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</si>
  <si>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</si>
  <si>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</si>
  <si>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</si>
  <si>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</si>
  <si>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</si>
  <si>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</si>
  <si>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</si>
  <si>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</si>
  <si>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</si>
  <si>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</si>
  <si>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</si>
  <si>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</si>
  <si>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</si>
  <si>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</si>
  <si>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</si>
  <si>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</si>
  <si>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</si>
  <si>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</si>
  <si>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</si>
  <si>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</si>
  <si>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</si>
  <si>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</si>
  <si>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</si>
  <si>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</si>
  <si>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</si>
  <si>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</si>
  <si>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</si>
  <si>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</si>
  <si>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</si>
  <si>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</si>
  <si>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</si>
  <si>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</si>
  <si>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</si>
  <si>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</si>
  <si>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</si>
  <si>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</si>
  <si>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</si>
  <si>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</si>
  <si>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</si>
  <si>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</si>
  <si>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</si>
  <si>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</si>
  <si>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</si>
  <si>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</si>
  <si>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</si>
  <si>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</si>
  <si>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</si>
  <si>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</si>
  <si>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</si>
  <si>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</si>
  <si>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</si>
  <si>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</si>
  <si>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</si>
  <si>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</si>
  <si>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</si>
  <si>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</si>
  <si>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</si>
  <si>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</si>
  <si>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</si>
  <si>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</si>
  <si>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</si>
  <si>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</si>
  <si>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</si>
  <si>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</si>
  <si>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</si>
  <si>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</si>
  <si>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</si>
  <si>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</si>
  <si>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</si>
  <si>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</si>
  <si>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</si>
  <si>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</si>
  <si>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</si>
  <si>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</si>
  <si>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</si>
  <si>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</si>
  <si>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</si>
  <si>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</si>
  <si>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</si>
  <si>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</si>
  <si>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</si>
  <si>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</si>
  <si>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</si>
  <si>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</si>
  <si>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</si>
  <si>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</si>
  <si>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</si>
  <si>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</si>
  <si>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</si>
  <si>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</si>
  <si>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</si>
  <si>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</si>
  <si>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</si>
  <si>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</si>
  <si>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</si>
  <si>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</si>
  <si>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</si>
  <si>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</si>
  <si>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</si>
  <si>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</si>
  <si>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</si>
  <si>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</si>
  <si>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</si>
  <si>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</si>
  <si>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</si>
  <si>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</si>
  <si>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</si>
  <si>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</si>
  <si>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</si>
  <si>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</si>
  <si>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</si>
  <si>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</si>
  <si>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</si>
  <si>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</si>
  <si>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</si>
  <si>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</si>
  <si>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</si>
  <si>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</si>
  <si>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</si>
  <si>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</si>
  <si>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</si>
  <si>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</si>
  <si>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</si>
  <si>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</si>
  <si>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</si>
  <si>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</si>
  <si>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</si>
  <si>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</si>
  <si>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</si>
  <si>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</si>
  <si>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</si>
  <si>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</si>
  <si>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</si>
  <si>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</si>
  <si>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</si>
  <si>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</si>
  <si>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</si>
  <si>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</si>
  <si>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</si>
  <si>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</si>
  <si>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</si>
  <si>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</si>
  <si>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</si>
  <si>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</si>
  <si>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</si>
  <si>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</si>
  <si>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</si>
  <si>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</si>
  <si>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</si>
  <si>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</si>
  <si>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</si>
  <si>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</si>
  <si>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</si>
  <si>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</si>
  <si>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</si>
  <si>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</si>
  <si>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</si>
  <si>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</si>
  <si>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</si>
  <si>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</si>
  <si>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</si>
  <si>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</si>
  <si>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</si>
  <si>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</si>
  <si>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</si>
  <si>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</si>
  <si>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</si>
  <si>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</si>
  <si>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</si>
  <si>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</si>
  <si>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</si>
  <si>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</si>
  <si>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</si>
  <si>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</si>
  <si>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</si>
  <si>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</si>
  <si>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</si>
  <si>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</si>
  <si>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</si>
  <si>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</si>
  <si>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</si>
  <si>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</si>
  <si>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</si>
  <si>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</si>
  <si>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</si>
  <si>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</si>
  <si>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</si>
  <si>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</si>
  <si>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</si>
  <si>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</si>
  <si>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</si>
  <si>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</si>
  <si>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</si>
  <si>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</si>
  <si>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</si>
  <si>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</si>
  <si>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</si>
  <si>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</si>
  <si>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</si>
  <si>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</si>
  <si>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</si>
  <si>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</si>
  <si>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</si>
  <si>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</si>
  <si>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</si>
  <si>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</si>
  <si>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</si>
  <si>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</si>
  <si>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</si>
  <si>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</si>
  <si>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</si>
  <si>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</si>
  <si>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</si>
  <si>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</si>
  <si>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</si>
  <si>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</si>
  <si>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</si>
  <si>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</si>
  <si>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</si>
  <si>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</si>
  <si>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</si>
  <si>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</si>
  <si>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</si>
  <si>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</si>
  <si>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</si>
  <si>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</si>
  <si>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</si>
  <si>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</si>
  <si>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</si>
  <si>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</si>
  <si>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</si>
  <si>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</si>
  <si>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</si>
  <si>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</si>
  <si>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</si>
  <si>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</si>
  <si>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</si>
  <si>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</si>
  <si>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</si>
  <si>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</si>
  <si>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</si>
  <si>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</si>
  <si>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</si>
  <si>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</si>
  <si>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</si>
  <si>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</si>
  <si>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</si>
  <si>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</si>
  <si>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</si>
  <si>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</si>
  <si>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</si>
  <si>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</si>
  <si>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</si>
  <si>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</si>
  <si>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</si>
  <si>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</si>
  <si>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</si>
  <si>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</si>
  <si>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</si>
  <si>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</si>
  <si>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</si>
  <si>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</si>
  <si>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</si>
  <si>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</si>
  <si>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</si>
  <si>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</si>
  <si>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</si>
  <si>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</si>
  <si>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</si>
  <si>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</si>
  <si>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</si>
  <si>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</si>
  <si>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</si>
  <si>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</si>
  <si>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</si>
  <si>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</si>
  <si>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</si>
  <si>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</si>
  <si>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</si>
  <si>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</si>
  <si>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</si>
  <si>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</si>
  <si>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</si>
  <si>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</si>
  <si>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</si>
  <si>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</si>
  <si>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</si>
  <si>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</si>
  <si>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</si>
  <si>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</si>
  <si>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</si>
  <si>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</si>
  <si>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</si>
  <si>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</si>
  <si>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</si>
  <si>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</si>
  <si>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</si>
  <si>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</si>
  <si>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</si>
  <si>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</si>
  <si>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</si>
  <si>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</si>
  <si>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</si>
  <si>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</si>
  <si>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</si>
  <si>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</si>
  <si>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</si>
  <si>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</si>
  <si>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</si>
  <si>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</si>
  <si>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</si>
  <si>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</si>
  <si>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</si>
  <si>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</si>
  <si>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</si>
  <si>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</si>
  <si>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</si>
  <si>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</si>
  <si>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</si>
  <si>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</si>
  <si>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</si>
  <si>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</si>
  <si>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</si>
  <si>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</si>
  <si>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</si>
  <si>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</si>
  <si>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</si>
  <si>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</si>
  <si>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</si>
  <si>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</si>
  <si>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</si>
  <si>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</si>
  <si>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</si>
  <si>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</si>
  <si>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</si>
  <si>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</si>
  <si>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</si>
  <si>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</si>
  <si>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</si>
  <si>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</si>
  <si>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</si>
  <si>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</si>
  <si>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</si>
  <si>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</si>
  <si>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</si>
  <si>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</si>
  <si>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</si>
  <si>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</si>
  <si>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</si>
  <si>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</si>
  <si>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</si>
  <si>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</si>
  <si>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</si>
  <si>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</si>
  <si>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</si>
  <si>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</si>
  <si>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</si>
  <si>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</si>
  <si>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</si>
  <si>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</si>
  <si>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</si>
  <si>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</si>
  <si>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</si>
  <si>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</si>
  <si>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</si>
  <si>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</si>
  <si>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</si>
  <si>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</si>
  <si>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</si>
  <si>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</si>
  <si>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</si>
  <si>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</si>
  <si>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</si>
  <si>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</si>
  <si>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</si>
  <si>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</si>
  <si>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</si>
  <si>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</si>
  <si>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</si>
  <si>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</si>
  <si>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</si>
  <si>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</si>
  <si>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</si>
  <si>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</si>
  <si>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</si>
  <si>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</si>
  <si>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</si>
  <si>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</si>
  <si>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</si>
  <si>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</si>
  <si>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</si>
  <si>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</si>
  <si>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</si>
  <si>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</si>
  <si>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</si>
  <si>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</si>
  <si>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</si>
  <si>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</si>
  <si>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</si>
  <si>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</si>
  <si>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</si>
  <si>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</si>
  <si>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</si>
  <si>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</si>
  <si>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</si>
  <si>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</si>
  <si>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</si>
  <si>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</si>
  <si>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</si>
  <si>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</si>
  <si>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</si>
  <si>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</si>
  <si>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</si>
  <si>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</si>
  <si>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</si>
  <si>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</si>
  <si>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</si>
  <si>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</si>
  <si>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</si>
  <si>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</si>
  <si>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</si>
  <si>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</si>
  <si>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</si>
  <si>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</si>
  <si>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</si>
  <si>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</si>
  <si>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</si>
  <si>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</si>
  <si>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</si>
  <si>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</si>
  <si>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</si>
  <si>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</si>
  <si>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</si>
  <si>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</si>
  <si>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</si>
  <si>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</si>
  <si>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</si>
  <si>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</si>
  <si>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</si>
  <si>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</si>
  <si>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</si>
  <si>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</si>
  <si>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</si>
  <si>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</si>
  <si>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</si>
  <si>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</si>
  <si>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</si>
  <si>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</si>
  <si>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</si>
  <si>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</si>
  <si>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</si>
  <si>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</si>
  <si>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</si>
  <si>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</si>
  <si>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</si>
  <si>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</si>
  <si>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</si>
  <si>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</si>
  <si>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</si>
  <si>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</si>
  <si>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</si>
  <si>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</si>
  <si>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</si>
  <si>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</si>
  <si>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</si>
  <si>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</si>
  <si>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</si>
  <si>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</si>
  <si>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</si>
  <si>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</si>
  <si>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</si>
  <si>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</si>
  <si>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</si>
  <si>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</si>
  <si>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</si>
  <si>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</si>
  <si>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</si>
  <si>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</si>
  <si>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</si>
  <si>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</si>
  <si>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</si>
  <si>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</si>
  <si>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</si>
  <si>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</si>
  <si>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</si>
  <si>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</si>
  <si>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</si>
  <si>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</si>
  <si>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</si>
  <si>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</si>
  <si>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</si>
  <si>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</si>
  <si>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</si>
  <si>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</si>
  <si>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</si>
  <si>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</si>
  <si>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</si>
  <si>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</si>
  <si>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</si>
  <si>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</si>
  <si>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</si>
  <si>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</si>
  <si>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</si>
  <si>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</si>
  <si>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</si>
  <si>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</si>
  <si>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</si>
  <si>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</si>
  <si>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</si>
  <si>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</si>
  <si>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</si>
  <si>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</si>
  <si>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</si>
  <si>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</si>
  <si>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</si>
  <si>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</si>
  <si>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</si>
  <si>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</si>
  <si>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</si>
  <si>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</si>
  <si>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</si>
  <si>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</si>
  <si>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</si>
  <si>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</si>
  <si>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</si>
  <si>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</si>
  <si>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</si>
  <si>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</si>
  <si>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</si>
  <si>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</si>
  <si>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</si>
  <si>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</si>
  <si>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</si>
  <si>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</si>
  <si>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</si>
  <si>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</si>
  <si>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</si>
  <si>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</si>
  <si>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</si>
  <si>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</si>
  <si>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</si>
  <si>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</si>
  <si>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</si>
  <si>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</si>
  <si>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</si>
  <si>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</si>
  <si>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</si>
  <si>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</si>
  <si>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</si>
  <si>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</si>
  <si>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</si>
  <si>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</si>
  <si>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</si>
  <si>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</si>
  <si>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</si>
  <si>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</si>
  <si>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</si>
  <si>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</si>
  <si>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</si>
  <si>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</si>
  <si>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</si>
  <si>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</si>
  <si>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</si>
  <si>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</si>
  <si>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</si>
  <si>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</si>
  <si>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</si>
  <si>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</si>
  <si>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</si>
  <si>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</si>
  <si>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</si>
  <si>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</si>
  <si>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</si>
  <si>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</si>
  <si>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</si>
  <si>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</si>
  <si>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</si>
  <si>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</si>
  <si>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</si>
  <si>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</si>
  <si>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</si>
  <si>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</si>
  <si>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</si>
  <si>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</si>
  <si>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</si>
  <si>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</si>
  <si>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</si>
  <si>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</si>
  <si>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</si>
  <si>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</si>
  <si>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</si>
  <si>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</si>
  <si>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</si>
  <si>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</si>
  <si>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</si>
  <si>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</si>
  <si>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</si>
  <si>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</si>
  <si>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</si>
  <si>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</si>
  <si>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</si>
  <si>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</si>
  <si>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</si>
  <si>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</si>
  <si>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</si>
  <si>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</si>
  <si>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</si>
  <si>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</si>
  <si>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</si>
  <si>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</si>
  <si>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</si>
  <si>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</si>
  <si>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</si>
  <si>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</si>
  <si>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</si>
  <si>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</si>
  <si>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</si>
  <si>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</si>
  <si>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</si>
  <si>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</si>
  <si>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</si>
  <si>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</si>
  <si>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</si>
  <si>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</si>
  <si>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</si>
  <si>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</si>
  <si>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</si>
  <si>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</si>
  <si>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</si>
  <si>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</si>
  <si>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</si>
  <si>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</si>
  <si>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</si>
  <si>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</si>
  <si>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</si>
  <si>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</si>
  <si>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</si>
  <si>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</si>
  <si>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</si>
  <si>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</si>
  <si>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</si>
  <si>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</si>
  <si>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</si>
  <si>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</si>
  <si>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</si>
  <si>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</si>
  <si>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</si>
  <si>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</si>
  <si>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</si>
  <si>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</si>
  <si>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</si>
  <si>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</si>
  <si>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</si>
  <si>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</si>
  <si>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</si>
  <si>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</si>
  <si>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</si>
  <si>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</si>
  <si>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</si>
  <si>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</si>
  <si>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</si>
  <si>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</si>
  <si>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</si>
  <si>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</si>
  <si>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</si>
  <si>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</si>
  <si>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</si>
  <si>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</si>
  <si>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</si>
  <si>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</si>
  <si>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</si>
  <si>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</si>
  <si>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</si>
  <si>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</si>
  <si>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</si>
  <si>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</si>
  <si>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</si>
  <si>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</si>
  <si>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</si>
  <si>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</si>
  <si>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</si>
  <si>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</si>
  <si>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</si>
  <si>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</si>
  <si>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</si>
  <si>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</si>
  <si>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</si>
  <si>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</si>
  <si>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</si>
  <si>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</si>
  <si>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</si>
  <si>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</si>
  <si>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</si>
  <si>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</si>
  <si>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</si>
  <si>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</si>
  <si>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</si>
  <si>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</si>
  <si>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</si>
  <si>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</si>
  <si>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</si>
  <si>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</si>
  <si>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</si>
  <si>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</si>
  <si>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</si>
  <si>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</si>
  <si>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</si>
  <si>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</si>
  <si>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</si>
  <si>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</si>
  <si>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</si>
  <si>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</si>
  <si>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</si>
  <si>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</si>
  <si>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</si>
  <si>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</si>
  <si>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</si>
  <si>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</si>
  <si>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</si>
  <si>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</si>
  <si>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</si>
  <si>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</si>
  <si>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</si>
  <si>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</si>
  <si>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</si>
  <si>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</si>
  <si>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</si>
  <si>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</si>
  <si>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</si>
  <si>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</si>
  <si>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</si>
  <si>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</si>
  <si>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</si>
  <si>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</si>
  <si>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</si>
  <si>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</si>
  <si>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</si>
  <si>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</si>
  <si>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</si>
  <si>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</si>
  <si>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</si>
  <si>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</si>
  <si>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</si>
  <si>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</si>
  <si>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</si>
  <si>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</si>
  <si>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</si>
  <si>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</si>
  <si>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</si>
  <si>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</si>
  <si>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</si>
  <si>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</si>
  <si>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</si>
  <si>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</si>
  <si>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</si>
  <si>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</si>
  <si>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</si>
  <si>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</si>
  <si>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</si>
  <si>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</si>
  <si>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</si>
  <si>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</si>
  <si>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</si>
  <si>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</si>
  <si>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</si>
  <si>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</si>
  <si>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</si>
  <si>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</si>
  <si>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</si>
  <si>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</si>
  <si>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</si>
  <si>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</si>
  <si>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</si>
  <si>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</si>
  <si>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</si>
  <si>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</si>
  <si>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</si>
  <si>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</si>
  <si>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</si>
  <si>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</si>
  <si>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</si>
  <si>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</si>
  <si>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</si>
  <si>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</si>
  <si>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</si>
  <si>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</si>
  <si>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</si>
  <si>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</si>
  <si>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</si>
  <si>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</si>
  <si>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</si>
  <si>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</si>
  <si>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</si>
  <si>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</si>
  <si>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</si>
  <si>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</si>
  <si>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</si>
  <si>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</si>
  <si>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</si>
  <si>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</si>
  <si>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</si>
  <si>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</si>
  <si>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</si>
  <si>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</si>
  <si>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</si>
  <si>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</si>
  <si>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</si>
  <si>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</si>
  <si>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</si>
  <si>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</si>
  <si>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</si>
  <si>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</si>
  <si>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</si>
  <si>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</si>
  <si>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</si>
  <si>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</si>
  <si>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</si>
  <si>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</si>
  <si>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</si>
  <si>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</si>
  <si>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</si>
  <si>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</si>
  <si>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</si>
  <si>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</si>
  <si>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</si>
  <si>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</si>
  <si>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</si>
  <si>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</si>
  <si>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</si>
  <si>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</si>
  <si>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</si>
  <si>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</si>
  <si>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</si>
  <si>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</si>
  <si>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</si>
  <si>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</si>
  <si>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</si>
  <si>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</si>
  <si>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</si>
  <si>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</si>
  <si>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</si>
  <si>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</si>
  <si>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</si>
  <si>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</si>
  <si>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</si>
  <si>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</si>
  <si>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</si>
  <si>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</si>
  <si>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</si>
  <si>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</si>
  <si>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</si>
  <si>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</si>
  <si>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</si>
  <si>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</si>
  <si>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</si>
  <si>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</si>
  <si>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</si>
  <si>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</si>
  <si>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</si>
  <si>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</si>
  <si>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</si>
  <si>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</si>
  <si>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</si>
  <si>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</si>
  <si>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</si>
  <si>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</si>
  <si>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</si>
  <si>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</si>
  <si>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</si>
  <si>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</si>
  <si>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</si>
  <si>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</si>
  <si>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</si>
  <si>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</si>
  <si>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</si>
  <si>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</si>
  <si>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</si>
  <si>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</si>
  <si>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</si>
  <si>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</si>
  <si>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</si>
  <si>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</si>
  <si>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</si>
  <si>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</si>
  <si>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</si>
  <si>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</si>
  <si>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</si>
  <si>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</si>
  <si>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</si>
  <si>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</si>
  <si>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</si>
  <si>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</si>
  <si>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</si>
  <si>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</si>
  <si>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</si>
  <si>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</si>
  <si>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</si>
  <si>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</si>
  <si>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</si>
  <si>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</si>
  <si>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</si>
  <si>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</si>
  <si>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</si>
  <si>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</si>
  <si>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</si>
  <si>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</si>
  <si>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</si>
  <si>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</si>
  <si>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</si>
  <si>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</si>
  <si>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</si>
  <si>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</si>
  <si>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</si>
  <si>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</si>
  <si>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</si>
  <si>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</si>
  <si>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</si>
  <si>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</si>
  <si>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</si>
  <si>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</si>
  <si>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</si>
  <si>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</si>
  <si>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</si>
  <si>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</si>
  <si>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</si>
  <si>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</si>
  <si>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</si>
  <si>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</si>
  <si>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</si>
  <si>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</si>
  <si>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</si>
  <si>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</si>
  <si>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</si>
  <si>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</si>
  <si>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</si>
  <si>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</si>
  <si>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</si>
  <si>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</si>
  <si>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</si>
  <si>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</si>
  <si>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</si>
  <si>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</si>
  <si>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</si>
  <si>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</si>
  <si>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</si>
  <si>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</si>
  <si>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</si>
  <si>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</si>
  <si>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</si>
  <si>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</si>
  <si>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</si>
  <si>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</si>
  <si>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</si>
  <si>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</si>
  <si>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</si>
  <si>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</si>
  <si>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</si>
  <si>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</si>
  <si>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</si>
  <si>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</si>
  <si>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</si>
  <si>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</si>
  <si>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</si>
  <si>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</si>
  <si>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</si>
  <si>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</si>
  <si>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</si>
  <si>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</si>
  <si>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</si>
  <si>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</si>
  <si>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</si>
  <si>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</si>
  <si>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</si>
  <si>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</si>
  <si>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</si>
  <si>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</si>
  <si>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</si>
  <si>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</si>
  <si>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</si>
  <si>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</si>
  <si>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</si>
  <si>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</si>
  <si>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</si>
  <si>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</si>
  <si>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</si>
  <si>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</si>
  <si>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</si>
  <si>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</si>
  <si>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</si>
  <si>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</si>
  <si>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</si>
  <si>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</si>
  <si>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</si>
  <si>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</si>
  <si>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</si>
  <si>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</si>
  <si>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</si>
  <si>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</si>
  <si>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</si>
  <si>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</si>
  <si>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</si>
  <si>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</si>
  <si>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</si>
  <si>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</si>
  <si>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</si>
  <si>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</si>
  <si>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</si>
  <si>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</si>
  <si>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</si>
  <si>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</si>
  <si>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</si>
  <si>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</si>
  <si>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</si>
  <si>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</si>
  <si>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</si>
  <si>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</si>
  <si>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</si>
  <si>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</si>
  <si>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</si>
  <si>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</si>
  <si>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</si>
  <si>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</si>
  <si>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</si>
  <si>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</si>
  <si>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</si>
  <si>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</si>
  <si>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</si>
  <si>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</si>
  <si>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</si>
  <si>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</si>
  <si>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</si>
  <si>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</si>
  <si>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</si>
  <si>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</si>
  <si>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</si>
  <si>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</si>
  <si>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</si>
  <si>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</si>
  <si>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</si>
  <si>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</si>
  <si>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</si>
  <si>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</si>
  <si>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</si>
  <si>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</si>
  <si>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</si>
  <si>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</si>
  <si>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</si>
  <si>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</si>
  <si>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</si>
  <si>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</si>
  <si>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</si>
  <si>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</si>
  <si>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</si>
  <si>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</si>
  <si>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</si>
  <si>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</si>
  <si>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</si>
  <si>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</si>
  <si>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</si>
  <si>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</si>
  <si>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</si>
  <si>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</si>
  <si>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</si>
  <si>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</si>
  <si>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</si>
  <si>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</si>
  <si>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</si>
  <si>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</si>
  <si>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</si>
  <si>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</si>
  <si>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</si>
  <si>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</si>
  <si>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</si>
  <si>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</si>
  <si>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</si>
  <si>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</si>
  <si>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</si>
  <si>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</si>
  <si>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</si>
  <si>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</si>
  <si>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</si>
  <si>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</si>
  <si>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</si>
  <si>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</si>
  <si>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</si>
  <si>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</si>
  <si>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</si>
  <si>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</si>
  <si>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</si>
  <si>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</si>
  <si>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</si>
  <si>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</si>
  <si>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</si>
  <si>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</si>
  <si>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</si>
  <si>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</si>
  <si>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</si>
  <si>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</si>
  <si>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</si>
  <si>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</si>
  <si>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</si>
  <si>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</si>
  <si>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</si>
  <si>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</si>
  <si>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</si>
  <si>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</si>
  <si>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</si>
  <si>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</si>
  <si>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</si>
  <si>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</si>
  <si>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</si>
  <si>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</si>
  <si>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</si>
  <si>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</si>
  <si>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</si>
  <si>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</si>
  <si>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</si>
  <si>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</si>
  <si>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</si>
  <si>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</si>
  <si>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</si>
  <si>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</si>
  <si>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</si>
  <si>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</si>
  <si>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</si>
  <si>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</si>
  <si>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</si>
  <si>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</si>
  <si>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</si>
  <si>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</si>
  <si>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</si>
  <si>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</si>
  <si>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</si>
  <si>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</si>
  <si>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</si>
  <si>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</si>
  <si>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</si>
  <si>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</si>
  <si>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</si>
  <si>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</si>
  <si>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</si>
  <si>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</si>
  <si>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</si>
  <si>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</si>
  <si>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</si>
  <si>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</si>
  <si>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</si>
  <si>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</si>
  <si>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</si>
  <si>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</si>
  <si>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</si>
  <si>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</si>
  <si>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</si>
  <si>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</si>
  <si>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</si>
  <si>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</si>
  <si>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</si>
  <si>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</si>
  <si>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</si>
  <si>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</si>
  <si>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</si>
  <si>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</si>
  <si>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</si>
  <si>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</si>
  <si>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</si>
  <si>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</si>
  <si>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</si>
  <si>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</si>
  <si>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</si>
  <si>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</si>
  <si>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</si>
  <si>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</si>
  <si>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</si>
  <si>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</si>
  <si>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</si>
  <si>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</si>
  <si>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</si>
  <si>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</si>
  <si>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</si>
  <si>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</si>
  <si>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</si>
  <si>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</si>
  <si>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</si>
  <si>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</si>
  <si>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</si>
  <si>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</si>
  <si>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</si>
  <si>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</si>
  <si>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</si>
  <si>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</si>
  <si>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</si>
  <si>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</si>
  <si>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</si>
  <si>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</si>
  <si>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</si>
  <si>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</si>
  <si>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</si>
  <si>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</si>
  <si>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</si>
  <si>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</si>
  <si>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</si>
  <si>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</si>
  <si>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</si>
  <si>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</si>
  <si>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</si>
  <si>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</si>
  <si>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</si>
  <si>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</si>
  <si>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</si>
  <si>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</si>
  <si>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</si>
  <si>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</si>
  <si>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</si>
  <si>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</si>
  <si>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</si>
  <si>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</si>
  <si>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</si>
  <si>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</si>
  <si>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</si>
  <si>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</si>
  <si>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</si>
  <si>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</si>
  <si>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</si>
  <si>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</si>
  <si>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</si>
  <si>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</si>
  <si>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</si>
  <si>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</si>
  <si>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</si>
  <si>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</si>
  <si>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</si>
  <si>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</si>
  <si>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</si>
  <si>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</si>
  <si>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</si>
  <si>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</si>
  <si>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</si>
  <si>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</si>
  <si>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</si>
  <si>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</si>
  <si>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</si>
  <si>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</si>
  <si>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</si>
  <si>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</si>
  <si>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</si>
  <si>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</si>
  <si>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</si>
  <si>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</si>
  <si>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</si>
  <si>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</si>
  <si>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</si>
  <si>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</si>
  <si>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</si>
  <si>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</si>
  <si>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</si>
  <si>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</si>
  <si>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</si>
  <si>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</si>
  <si>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</si>
  <si>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</si>
  <si>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</si>
  <si>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</si>
  <si>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</si>
  <si>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</si>
  <si>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</si>
  <si>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</si>
  <si>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</si>
  <si>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</si>
  <si>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</si>
  <si>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</si>
  <si>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</si>
  <si>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</si>
  <si>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</si>
  <si>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</si>
  <si>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</si>
  <si>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</si>
  <si>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</si>
  <si>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</si>
  <si>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</si>
  <si>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</si>
  <si>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</si>
  <si>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</si>
  <si>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</si>
  <si>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</si>
  <si>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</si>
  <si>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</si>
  <si>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</si>
  <si>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</si>
  <si>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</si>
  <si>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</si>
  <si>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</si>
  <si>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</si>
  <si>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</si>
  <si>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</si>
  <si>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</si>
  <si>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</si>
  <si>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</si>
  <si>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</si>
  <si>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</si>
  <si>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</si>
  <si>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</si>
  <si>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</si>
  <si>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</si>
  <si>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</si>
  <si>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</si>
  <si>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</si>
  <si>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</si>
  <si>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</si>
  <si>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</si>
  <si>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</si>
  <si>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</si>
  <si>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</si>
  <si>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</si>
  <si>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</si>
  <si>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</si>
  <si>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</si>
  <si>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</si>
  <si>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</si>
  <si>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</si>
  <si>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</si>
  <si>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</si>
  <si>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</si>
  <si>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</si>
  <si>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</si>
  <si>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</si>
  <si>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</si>
  <si>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</si>
  <si>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</si>
  <si>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</si>
  <si>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</si>
  <si>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</si>
  <si>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</si>
  <si>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</si>
  <si>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</si>
  <si>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</si>
  <si>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</si>
  <si>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</si>
  <si>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</si>
  <si>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</si>
  <si>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</si>
  <si>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</si>
  <si>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</si>
  <si>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</si>
  <si>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</si>
  <si>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</si>
  <si>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</si>
  <si>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</si>
  <si>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</si>
  <si>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</si>
  <si>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</si>
  <si>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</si>
  <si>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</si>
  <si>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</si>
  <si>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</si>
  <si>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</si>
  <si>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</si>
  <si>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</si>
  <si>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</si>
  <si>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</si>
  <si>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</si>
  <si>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</si>
  <si>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</si>
  <si>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</si>
  <si>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</si>
  <si>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</si>
  <si>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</si>
  <si>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</si>
  <si>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</si>
  <si>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</si>
  <si>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</si>
  <si>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</si>
  <si>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</si>
  <si>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</si>
  <si>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</si>
  <si>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</si>
  <si>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</si>
  <si>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</si>
  <si>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</si>
  <si>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</si>
  <si>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</si>
  <si>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</si>
  <si>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</si>
  <si>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</si>
  <si>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</si>
  <si>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</si>
  <si>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</si>
  <si>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</si>
  <si>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</si>
  <si>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</si>
  <si>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</si>
  <si>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</si>
  <si>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</si>
  <si>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</si>
  <si>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</si>
  <si>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</si>
  <si>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</si>
  <si>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</si>
  <si>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</si>
  <si>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</si>
  <si>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</si>
  <si>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</si>
  <si>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</si>
  <si>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</si>
  <si>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</si>
  <si>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</si>
  <si>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</si>
  <si>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</si>
  <si>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</si>
  <si>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</si>
  <si>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</si>
  <si>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</si>
  <si>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</si>
  <si>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</si>
  <si>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</si>
  <si>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</si>
  <si>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</si>
  <si>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</si>
  <si>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</si>
  <si>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</si>
  <si>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</si>
  <si>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</si>
  <si>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</si>
  <si>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</si>
  <si>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</si>
  <si>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</si>
  <si>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</si>
  <si>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</si>
  <si>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</si>
  <si>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</si>
  <si>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</si>
  <si>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</si>
  <si>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</si>
  <si>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</si>
  <si>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</si>
  <si>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</si>
  <si>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</si>
  <si>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</si>
  <si>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</si>
  <si>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</si>
  <si>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</si>
  <si>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</si>
  <si>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</si>
  <si>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</si>
  <si>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</si>
  <si>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</si>
  <si>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</si>
  <si>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</si>
  <si>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</si>
  <si>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</si>
  <si>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</si>
  <si>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</si>
  <si>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</si>
  <si>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</si>
  <si>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</si>
  <si>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</si>
  <si>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</si>
  <si>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</si>
  <si>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</si>
  <si>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</si>
  <si>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</si>
  <si>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</si>
  <si>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</si>
  <si>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</si>
  <si>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</si>
  <si>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</si>
  <si>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</si>
  <si>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</si>
  <si>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</si>
  <si>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</si>
  <si>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</si>
  <si>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</si>
  <si>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</si>
  <si>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</si>
  <si>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</si>
  <si>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</si>
  <si>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</si>
  <si>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</si>
  <si>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</si>
  <si>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</si>
  <si>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</si>
  <si>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</si>
  <si>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</si>
  <si>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</si>
  <si>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</si>
  <si>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</si>
  <si>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</si>
  <si>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</si>
  <si>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</si>
  <si>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</si>
  <si>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</si>
  <si>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</si>
  <si>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</si>
  <si>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</si>
  <si>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</si>
  <si>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</si>
  <si>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</si>
  <si>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</si>
  <si>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</si>
  <si>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</si>
  <si>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</si>
  <si>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</si>
  <si>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</si>
  <si>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</si>
  <si>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</si>
  <si>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</si>
  <si>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</si>
  <si>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</si>
  <si>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</si>
  <si>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</si>
  <si>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</si>
  <si>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</si>
  <si>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</si>
  <si>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</si>
  <si>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</si>
  <si>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</si>
  <si>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</si>
  <si>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</si>
  <si>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</si>
  <si>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</si>
  <si>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</si>
  <si>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</si>
  <si>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</si>
  <si>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</si>
  <si>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</si>
  <si>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</si>
  <si>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</si>
  <si>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</si>
  <si>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</si>
  <si>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</si>
  <si>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</si>
  <si>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</si>
  <si>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</si>
  <si>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</si>
  <si>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</si>
  <si>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</si>
  <si>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</si>
  <si>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</si>
  <si>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</si>
  <si>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</si>
  <si>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</si>
  <si>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</si>
  <si>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</si>
  <si>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</si>
  <si>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</si>
  <si>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</si>
  <si>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</si>
  <si>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</si>
  <si>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</si>
  <si>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</si>
  <si>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</si>
  <si>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</si>
  <si>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</si>
  <si>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</si>
  <si>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</si>
  <si>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</si>
  <si>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</si>
  <si>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</si>
  <si>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</si>
  <si>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</si>
  <si>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</si>
  <si>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</si>
  <si>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</si>
  <si>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</si>
  <si>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</si>
  <si>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</si>
  <si>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</si>
  <si>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</si>
  <si>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</si>
  <si>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</si>
  <si>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</si>
  <si>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</si>
  <si>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</si>
  <si>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</si>
  <si>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</si>
  <si>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</si>
  <si>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</si>
  <si>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</si>
  <si>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</si>
  <si>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</si>
  <si>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</si>
  <si>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</si>
  <si>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</si>
  <si>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</si>
  <si>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</si>
  <si>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</si>
  <si>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</si>
  <si>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</si>
  <si>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</si>
  <si>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</si>
  <si>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</si>
  <si>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</si>
  <si>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</si>
  <si>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</si>
  <si>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</si>
  <si>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</si>
  <si>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</si>
  <si>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</si>
  <si>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</si>
  <si>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</si>
  <si>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</si>
  <si>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</si>
  <si>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</si>
  <si>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</si>
  <si>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</si>
  <si>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</si>
  <si>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</si>
  <si>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</si>
  <si>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</si>
  <si>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</si>
  <si>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</si>
  <si>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</si>
  <si>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</si>
  <si>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</si>
  <si>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</si>
  <si>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</si>
  <si>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</si>
  <si>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</si>
  <si>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</si>
  <si>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</si>
  <si>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</si>
  <si>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</si>
  <si>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</si>
  <si>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</si>
  <si>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</si>
  <si>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</si>
  <si>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</si>
  <si>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</si>
  <si>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</si>
  <si>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</si>
  <si>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</si>
  <si>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</si>
  <si>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</si>
  <si>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</si>
  <si>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</si>
  <si>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</si>
  <si>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</si>
  <si>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</si>
  <si>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</si>
  <si>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</si>
  <si>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</si>
  <si>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</si>
  <si>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</si>
  <si>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</si>
  <si>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</si>
  <si>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</si>
  <si>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</si>
  <si>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</si>
  <si>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</si>
  <si>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</si>
  <si>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</si>
  <si>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</si>
  <si>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</si>
  <si>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</si>
  <si>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</si>
  <si>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</si>
  <si>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</si>
  <si>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</si>
  <si>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</si>
  <si>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</si>
  <si>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</si>
  <si>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</si>
  <si>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</si>
  <si>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</si>
  <si>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</si>
  <si>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</si>
  <si>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</si>
  <si>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</si>
  <si>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</si>
  <si>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</si>
  <si>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</si>
  <si>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</si>
  <si>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</si>
  <si>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</si>
  <si>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</si>
  <si>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</si>
  <si>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</si>
  <si>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</si>
  <si>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</si>
  <si>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</si>
  <si>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</si>
  <si>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</si>
  <si>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</si>
  <si>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</si>
  <si>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</si>
  <si>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</si>
  <si>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</si>
  <si>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</si>
  <si>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</si>
  <si>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</si>
  <si>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</si>
  <si>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</si>
  <si>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</si>
  <si>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</si>
  <si>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</si>
  <si>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</si>
  <si>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</si>
  <si>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</si>
  <si>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</si>
  <si>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</si>
  <si>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</si>
  <si>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</si>
  <si>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</si>
  <si>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</si>
  <si>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</si>
  <si>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</si>
  <si>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</si>
  <si>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</si>
  <si>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</si>
  <si>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</si>
  <si>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</si>
  <si>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</si>
  <si>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</si>
  <si>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</si>
  <si>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</si>
  <si>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</si>
  <si>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</si>
  <si>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</si>
  <si>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</si>
  <si>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</si>
  <si>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</si>
  <si>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</si>
  <si>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</si>
  <si>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</si>
  <si>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</si>
  <si>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</si>
  <si>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</si>
  <si>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</si>
  <si>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</si>
  <si>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</si>
  <si>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</si>
  <si>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</si>
  <si>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</si>
  <si>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</si>
  <si>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</si>
  <si>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</si>
  <si>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</si>
  <si>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</si>
  <si>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</si>
  <si>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</si>
  <si>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</si>
  <si>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</si>
  <si>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</si>
  <si>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</si>
  <si>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</si>
  <si>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</si>
  <si>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</si>
  <si>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</si>
  <si>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</si>
  <si>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</si>
  <si>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</si>
  <si>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</si>
  <si>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</si>
  <si>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</si>
  <si>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</si>
  <si>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</si>
  <si>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</si>
  <si>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</si>
  <si>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</si>
  <si>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</si>
  <si>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</si>
  <si>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</si>
  <si>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</si>
  <si>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</si>
  <si>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</si>
  <si>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</si>
  <si>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</si>
  <si>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</si>
  <si>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</si>
  <si>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</si>
  <si>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</si>
  <si>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</si>
  <si>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</si>
  <si>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</si>
  <si>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</si>
  <si>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</si>
  <si>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</si>
  <si>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</si>
  <si>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</si>
  <si>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</si>
  <si>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</si>
  <si>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</si>
  <si>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</si>
  <si>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</si>
  <si>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</si>
  <si>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</si>
  <si>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</si>
  <si>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</si>
  <si>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</si>
  <si>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</si>
  <si>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</si>
  <si>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</si>
  <si>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</si>
  <si>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</si>
  <si>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</si>
  <si>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</si>
  <si>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</si>
  <si>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</si>
  <si>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</si>
  <si>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</si>
  <si>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</si>
  <si>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</si>
  <si>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</si>
  <si>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</si>
  <si>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</si>
  <si>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</si>
  <si>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</si>
  <si>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</si>
  <si>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</si>
  <si>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</si>
  <si>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</si>
  <si>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</si>
  <si>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</si>
  <si>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</si>
  <si>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</si>
  <si>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</si>
  <si>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</si>
  <si>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</si>
  <si>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</si>
  <si>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</si>
  <si>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</si>
  <si>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</si>
  <si>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</si>
  <si>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</si>
  <si>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</si>
  <si>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</si>
  <si>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</si>
  <si>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</si>
  <si>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</si>
  <si>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</si>
  <si>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</si>
  <si>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</si>
  <si>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</si>
  <si>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</si>
  <si>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</si>
  <si>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</si>
  <si>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</si>
  <si>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</si>
  <si>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</si>
  <si>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</si>
  <si>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</si>
  <si>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</si>
  <si>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</si>
  <si>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</si>
  <si>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</si>
  <si>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</si>
  <si>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</si>
  <si>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</si>
  <si>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</si>
  <si>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</si>
  <si>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</si>
  <si>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</si>
  <si>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</si>
  <si>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</si>
  <si>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</si>
  <si>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</si>
  <si>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</si>
  <si>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</si>
  <si>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</si>
  <si>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</si>
  <si>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</si>
  <si>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</si>
  <si>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</si>
  <si>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</si>
  <si>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</si>
  <si>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</si>
  <si>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</si>
  <si>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</si>
  <si>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</si>
  <si>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</si>
  <si>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</si>
  <si>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</si>
  <si>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</si>
  <si>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</si>
  <si>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</si>
  <si>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</si>
  <si>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</si>
  <si>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</si>
  <si>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</si>
  <si>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</si>
  <si>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</si>
  <si>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</si>
  <si>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</si>
  <si>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</si>
  <si>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</si>
  <si>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</si>
  <si>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</si>
  <si>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</si>
  <si>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</si>
  <si>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</si>
  <si>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</si>
  <si>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</si>
  <si>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</si>
  <si>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</si>
  <si>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</si>
  <si>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</si>
  <si>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</si>
  <si>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</si>
  <si>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</si>
  <si>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</si>
  <si>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</si>
  <si>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</si>
  <si>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</si>
  <si>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</si>
  <si>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</si>
  <si>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</si>
  <si>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</si>
  <si>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</si>
  <si>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</si>
  <si>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</si>
  <si>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</si>
  <si>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</si>
  <si>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</si>
  <si>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</si>
  <si>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</si>
  <si>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</si>
  <si>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</si>
  <si>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</si>
  <si>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</si>
  <si>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</si>
  <si>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</si>
  <si>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</si>
  <si>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</si>
  <si>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</si>
  <si>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</si>
  <si>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</si>
  <si>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</si>
  <si>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</si>
  <si>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</si>
  <si>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</si>
  <si>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</si>
  <si>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</si>
  <si>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</si>
  <si>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</si>
  <si>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</si>
  <si>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</si>
  <si>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</si>
  <si>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</si>
  <si>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</si>
  <si>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</si>
  <si>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</si>
  <si>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</si>
  <si>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</si>
  <si>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</si>
  <si>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</si>
  <si>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</si>
  <si>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</si>
  <si>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</si>
  <si>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</si>
  <si>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</si>
  <si>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</si>
  <si>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</si>
  <si>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</si>
  <si>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</si>
  <si>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</si>
  <si>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</si>
  <si>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</si>
  <si>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</si>
  <si>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</si>
  <si>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</si>
  <si>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</si>
  <si>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</si>
  <si>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</si>
  <si>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</si>
  <si>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</si>
  <si>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</si>
  <si>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</si>
  <si>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</si>
  <si>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</si>
  <si>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</si>
  <si>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</si>
  <si>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</si>
  <si>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</si>
  <si>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</si>
  <si>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</si>
  <si>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</si>
  <si>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</si>
  <si>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</si>
  <si>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</si>
  <si>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</si>
  <si>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</si>
  <si>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</si>
  <si>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</si>
  <si>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</si>
  <si>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</si>
  <si>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</si>
  <si>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</si>
  <si>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</si>
  <si>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</si>
  <si>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</si>
  <si>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</si>
  <si>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</si>
  <si>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</si>
  <si>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</si>
  <si>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</si>
  <si>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</si>
  <si>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</si>
  <si>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</si>
  <si>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</si>
  <si>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</si>
  <si>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</si>
  <si>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</si>
  <si>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</si>
  <si>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</si>
  <si>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</si>
  <si>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</si>
  <si>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</si>
  <si>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</si>
  <si>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</si>
  <si>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</si>
  <si>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</si>
  <si>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</si>
  <si>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</si>
  <si>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</si>
  <si>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</si>
  <si>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</si>
  <si>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</si>
  <si>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</si>
  <si>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</si>
  <si>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</si>
  <si>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</si>
  <si>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</si>
  <si>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</si>
  <si>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</si>
  <si>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</si>
  <si>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</si>
  <si>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</si>
  <si>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</si>
  <si>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</si>
  <si>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</si>
  <si>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</si>
  <si>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</si>
  <si>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</si>
  <si>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</si>
  <si>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</si>
  <si>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</si>
  <si>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</si>
  <si>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</si>
  <si>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</si>
  <si>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</si>
  <si>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</si>
  <si>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</si>
  <si>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</si>
  <si>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</si>
  <si>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</si>
  <si>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</si>
  <si>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</si>
  <si>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</si>
  <si>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</si>
  <si>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</si>
  <si>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</si>
  <si>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</si>
  <si>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</si>
  <si>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</si>
  <si>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</si>
  <si>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</si>
  <si>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</si>
  <si>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</si>
  <si>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</si>
  <si>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</si>
  <si>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</si>
  <si>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</si>
  <si>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</si>
  <si>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</si>
  <si>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</si>
  <si>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</si>
  <si>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</si>
  <si>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</si>
  <si>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</si>
  <si>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</si>
  <si>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</si>
  <si>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</si>
  <si>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</si>
  <si>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</si>
  <si>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</si>
  <si>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</si>
  <si>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</si>
  <si>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</si>
  <si>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</si>
  <si>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</si>
  <si>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</si>
  <si>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</si>
  <si>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</si>
  <si>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</si>
  <si>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</si>
  <si>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</si>
  <si>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</si>
  <si>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</si>
  <si>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</si>
  <si>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</si>
  <si>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</si>
  <si>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</si>
  <si>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</si>
  <si>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</si>
  <si>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</si>
  <si>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</si>
  <si>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</si>
  <si>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</si>
  <si>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</si>
  <si>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</si>
  <si>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</si>
  <si>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</si>
  <si>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</si>
  <si>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</si>
  <si>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</si>
  <si>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</si>
  <si>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</si>
  <si>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</si>
  <si>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</si>
  <si>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</si>
  <si>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</si>
  <si>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</si>
  <si>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</si>
  <si>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</si>
  <si>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</si>
  <si>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</si>
  <si>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</si>
  <si>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</si>
  <si>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</si>
  <si>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</si>
  <si>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</si>
  <si>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</si>
  <si>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</si>
  <si>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</si>
  <si>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</si>
  <si>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</si>
  <si>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</si>
  <si>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</si>
  <si>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</si>
  <si>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</si>
  <si>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</si>
  <si>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</si>
  <si>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</si>
  <si>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</si>
  <si>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</si>
  <si>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</si>
  <si>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</si>
  <si>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</si>
  <si>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</si>
  <si>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</si>
  <si>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</si>
  <si>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</si>
  <si>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</si>
  <si>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</si>
  <si>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</si>
  <si>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</si>
  <si>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</si>
  <si>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</si>
  <si>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</si>
  <si>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</si>
  <si>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</si>
  <si>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</si>
  <si>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</si>
  <si>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</si>
  <si>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</si>
  <si>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</si>
  <si>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</si>
  <si>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</si>
  <si>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</si>
  <si>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</si>
  <si>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</si>
  <si>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</si>
  <si>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</si>
  <si>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</si>
  <si>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</si>
  <si>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</si>
  <si>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</si>
  <si>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</si>
  <si>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</si>
  <si>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</si>
  <si>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</si>
  <si>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</si>
  <si>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</si>
  <si>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</si>
  <si>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</si>
  <si>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</si>
  <si>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</si>
  <si>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</si>
  <si>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</si>
  <si>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</si>
  <si>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</si>
  <si>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</si>
  <si>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</si>
  <si>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</si>
  <si>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</si>
  <si>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</si>
  <si>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</si>
  <si>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</si>
  <si>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</si>
  <si>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</si>
  <si>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</si>
  <si>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</si>
  <si>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</si>
  <si>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</si>
  <si>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</si>
  <si>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</si>
  <si>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</si>
  <si>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</si>
  <si>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</si>
  <si>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</si>
  <si>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</si>
  <si>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</si>
  <si>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</si>
  <si>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</si>
  <si>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</si>
  <si>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</si>
  <si>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</si>
  <si>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</si>
  <si>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</si>
  <si>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</si>
  <si>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</si>
  <si>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</si>
  <si>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</si>
  <si>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</si>
  <si>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</si>
  <si>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</si>
  <si>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</si>
  <si>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</si>
  <si>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</si>
  <si>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</si>
  <si>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</si>
  <si>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</si>
  <si>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</si>
  <si>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</si>
  <si>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</si>
  <si>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</si>
  <si>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</si>
  <si>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</si>
  <si>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</si>
  <si>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</si>
  <si>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</si>
  <si>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</si>
  <si>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</si>
  <si>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</si>
  <si>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</si>
  <si>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</si>
  <si>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</si>
  <si>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</si>
  <si>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</si>
  <si>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</si>
  <si>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</si>
  <si>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</si>
  <si>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</si>
  <si>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</si>
  <si>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</si>
  <si>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</si>
  <si>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</si>
  <si>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</si>
  <si>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</si>
  <si>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</si>
  <si>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</si>
  <si>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</si>
  <si>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</si>
  <si>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</si>
  <si>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</si>
  <si>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</si>
  <si>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</si>
  <si>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</si>
  <si>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</si>
  <si>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</si>
  <si>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</si>
  <si>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</si>
  <si>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</si>
  <si>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</si>
  <si>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</si>
  <si>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</si>
  <si>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</si>
  <si>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</si>
  <si>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</si>
  <si>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</si>
  <si>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</si>
  <si>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</si>
  <si>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</si>
  <si>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</si>
  <si>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</si>
  <si>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</si>
  <si>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</si>
  <si>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</si>
  <si>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</si>
  <si>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</si>
  <si>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</si>
  <si>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</si>
  <si>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</si>
  <si>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</si>
  <si>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</si>
  <si>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</si>
  <si>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</si>
  <si>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</si>
  <si>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</si>
  <si>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</si>
  <si>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</si>
  <si>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</si>
  <si>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</si>
  <si>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</si>
  <si>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</si>
  <si>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</si>
  <si>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</si>
  <si>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</si>
  <si>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</si>
  <si>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</si>
  <si>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</si>
  <si>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</si>
  <si>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</si>
  <si>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</si>
  <si>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</si>
  <si>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</si>
  <si>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</si>
  <si>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</si>
  <si>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</si>
  <si>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</si>
  <si>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</si>
  <si>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</si>
  <si>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</si>
  <si>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</si>
  <si>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</si>
  <si>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</si>
  <si>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</si>
  <si>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</si>
  <si>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</si>
  <si>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</si>
  <si>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</si>
  <si>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</si>
  <si>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</si>
  <si>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</si>
  <si>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</si>
  <si>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</si>
  <si>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</si>
  <si>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</si>
  <si>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</si>
  <si>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</si>
  <si>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</si>
  <si>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</si>
  <si>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</si>
  <si>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</si>
  <si>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</si>
  <si>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</si>
  <si>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</si>
  <si>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</si>
  <si>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</si>
  <si>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</si>
  <si>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</si>
  <si>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</si>
  <si>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</si>
  <si>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</si>
  <si>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</si>
  <si>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</si>
  <si>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</si>
  <si>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</si>
  <si>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</si>
  <si>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</si>
  <si>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</si>
  <si>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</si>
  <si>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</si>
  <si>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</si>
  <si>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</si>
  <si>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</si>
  <si>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</si>
  <si>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</si>
  <si>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</si>
  <si>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</si>
  <si>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</si>
  <si>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</si>
  <si>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</si>
  <si>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</si>
  <si>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</si>
  <si>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</si>
  <si>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</si>
  <si>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</si>
  <si>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</si>
  <si>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</si>
  <si>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</si>
  <si>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</si>
  <si>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</si>
  <si>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ESTERON A GILETTE - LA CLAVE</t>
  </si>
  <si>
    <t>ESTERON</t>
  </si>
  <si>
    <t>06212600</t>
  </si>
  <si>
    <t>18690155900069</t>
  </si>
  <si>
    <t>AGENCE DE L'EAU RHONE MEDITERRANEE CORSE</t>
  </si>
  <si>
    <t>34255833500077</t>
  </si>
  <si>
    <t>AQUASCOP BIOLOGIE site de Monptellier</t>
  </si>
  <si>
    <t>JOYCE LAMBERT, FRANCOIS EVEN</t>
  </si>
  <si>
    <t>IBMR standard</t>
  </si>
  <si>
    <t>GAUCHE</t>
  </si>
  <si>
    <t>ETIAGE NORMAL</t>
  </si>
  <si>
    <t>ENSOLEILLE</t>
  </si>
  <si>
    <t>NULLE</t>
  </si>
  <si>
    <t>OUI</t>
  </si>
  <si>
    <t>absent</t>
  </si>
  <si>
    <t>NEWCOD (Pohlia)</t>
  </si>
  <si>
    <t>Pohlia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</si>
</sst>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M114" sqref="M11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1033113</v>
      </c>
      <c r="G10" s="113"/>
      <c r="H10" s="114"/>
    </row>
    <row r="11" spans="1:8" ht="15">
      <c r="A11" s="10" t="s">
        <v>2277</v>
      </c>
      <c r="B11" s="47">
        <v>43698</v>
      </c>
      <c r="D11" s="10" t="s">
        <v>2280</v>
      </c>
      <c r="E11" s="52">
        <v>6313926</v>
      </c>
      <c r="G11" s="113"/>
      <c r="H11" s="114"/>
    </row>
    <row r="12" spans="1:8" ht="15">
      <c r="A12" s="10" t="s">
        <v>2283</v>
      </c>
      <c r="B12" s="52"/>
      <c r="D12" s="10" t="s">
        <v>2281</v>
      </c>
      <c r="E12" s="52">
        <v>1033198</v>
      </c>
      <c r="G12" s="115"/>
      <c r="H12" s="116"/>
    </row>
    <row r="13" spans="1:5" ht="17.25" customHeight="1" thickBot="1">
      <c r="A13" s="2"/>
      <c r="B13" s="55"/>
      <c r="D13" s="10" t="s">
        <v>2282</v>
      </c>
      <c r="E13" s="52">
        <v>6313977</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1033113</v>
      </c>
    </row>
    <row r="18" spans="1:3" ht="15">
      <c r="A18" s="123"/>
      <c r="B18" s="49" t="s">
        <v>2267</v>
      </c>
      <c r="C18" s="61">
        <f>E11</f>
        <v>6313926</v>
      </c>
    </row>
    <row r="19" spans="1:2" ht="15">
      <c r="A19" s="3" t="s">
        <v>2063</v>
      </c>
      <c r="B19" s="29">
        <v>147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18.9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81</v>
      </c>
      <c r="D35" s="28" t="s">
        <v>2284</v>
      </c>
      <c r="E35" s="32">
        <v>19</v>
      </c>
    </row>
    <row r="36" spans="1:5" s="7" customFormat="1" ht="15" customHeight="1">
      <c r="A36" s="5" t="s">
        <v>2113</v>
      </c>
      <c r="B36" s="30">
        <v>80</v>
      </c>
      <c r="C36" s="6"/>
      <c r="D36" s="8" t="s">
        <v>2112</v>
      </c>
      <c r="E36" s="30">
        <v>20</v>
      </c>
    </row>
    <row r="37" spans="1:5" s="7" customFormat="1" ht="15" customHeight="1">
      <c r="A37" s="5" t="s">
        <v>2111</v>
      </c>
      <c r="B37" s="30">
        <v>19.1</v>
      </c>
      <c r="C37" s="6"/>
      <c r="D37" s="8" t="s">
        <v>2110</v>
      </c>
      <c r="E37" s="30">
        <v>18</v>
      </c>
    </row>
    <row r="38" spans="1:5" s="7" customFormat="1" ht="15" customHeight="1">
      <c r="A38" s="5" t="s">
        <v>2115</v>
      </c>
      <c r="B38" s="30">
        <v>6</v>
      </c>
      <c r="C38" s="6"/>
      <c r="D38" s="8" t="s">
        <v>2115</v>
      </c>
      <c r="E38" s="30">
        <v>6</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1</v>
      </c>
      <c r="C57" s="6"/>
      <c r="D57" s="14" t="s">
        <v>2095</v>
      </c>
      <c r="E57" s="19">
        <v>1</v>
      </c>
    </row>
    <row r="58" spans="1:5" s="15" customFormat="1" ht="15">
      <c r="A58" s="3" t="s">
        <v>2094</v>
      </c>
      <c r="B58" s="9">
        <v>5</v>
      </c>
      <c r="C58" s="6"/>
      <c r="D58" s="10" t="s">
        <v>2094</v>
      </c>
      <c r="E58" s="9">
        <v>2</v>
      </c>
    </row>
    <row r="59" spans="1:5" s="15" customFormat="1" ht="15">
      <c r="A59" s="3" t="s">
        <v>2093</v>
      </c>
      <c r="B59" s="9">
        <v>3</v>
      </c>
      <c r="C59" s="6"/>
      <c r="D59" s="10" t="s">
        <v>2093</v>
      </c>
      <c r="E59" s="9">
        <v>4</v>
      </c>
    </row>
    <row r="60" spans="1:5" s="15" customFormat="1" ht="15">
      <c r="A60" s="3" t="s">
        <v>2092</v>
      </c>
      <c r="B60" s="9">
        <v>2</v>
      </c>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v>2</v>
      </c>
    </row>
    <row r="75" spans="1:5" s="15" customFormat="1" ht="15">
      <c r="A75" s="3" t="s">
        <v>2081</v>
      </c>
      <c r="B75" s="9">
        <v>2</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v>3</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5</v>
      </c>
    </row>
    <row r="85" spans="1:5" s="15" customFormat="1" ht="15">
      <c r="A85" s="3" t="s">
        <v>2073</v>
      </c>
      <c r="B85" s="9"/>
      <c r="C85" s="6"/>
      <c r="D85" s="10" t="s">
        <v>2073</v>
      </c>
      <c r="E85" s="9"/>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v>0.01</v>
      </c>
      <c r="E97" s="35"/>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v>0.5</v>
      </c>
      <c r="E98" s="35">
        <v>0.5</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1</v>
      </c>
      <c r="E99" s="35">
        <v>0.01</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1266</v>
      </c>
      <c r="B101" s="20" t="str">
        <f>IF(A101="NEWCOD",IF(ISBLANK(G101),"renseigner le champ 'Nouveau taxon'",G101),VLOOKUP(A101,'Ref Taxo'!A:B,2,FALSE))</f>
        <v>Nostoc</v>
      </c>
      <c r="C101" s="21">
        <f>IF(A101="NEWCOD",IF(ISBLANK(H101),"NoCod",H101),VLOOKUP(A101,'Ref Taxo'!A:D,4,FALSE))</f>
        <v>1105</v>
      </c>
      <c r="D101" s="34">
        <v>0.01</v>
      </c>
      <c r="E101" s="35"/>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0.02</v>
      </c>
      <c r="E102" s="35"/>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35"/>
      <c r="F103" s="35" t="s">
        <v>2290</v>
      </c>
      <c r="G103" s="79"/>
      <c r="H103" s="80"/>
    </row>
    <row r="104" spans="1:8" ht="15">
      <c r="A104" s="33" t="s">
        <v>1675</v>
      </c>
      <c r="B104" s="20" t="str">
        <f>IF(A104="NEWCOD",IF(ISBLANK(G104),"renseigner le champ 'Nouveau taxon'",G104),VLOOKUP(A104,'Ref Taxo'!A:B,2,FALSE))</f>
        <v>Rivularia</v>
      </c>
      <c r="C104" s="21">
        <f>IF(A104="NEWCOD",IF(ISBLANK(H104),"NoCod",H104),VLOOKUP(A104,'Ref Taxo'!A:D,4,FALSE))</f>
        <v>6300</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4</v>
      </c>
      <c r="E105" s="35">
        <v>4.9</v>
      </c>
      <c r="F105" s="35" t="s">
        <v>2290</v>
      </c>
      <c r="G105" s="79"/>
      <c r="H105" s="80"/>
    </row>
    <row r="106" spans="1:8" ht="15">
      <c r="A106" s="33" t="s">
        <v>1941</v>
      </c>
      <c r="B106" s="20" t="str">
        <f>IF(A106="NEWCOD",IF(ISBLANK(G106),"renseigner le champ 'Nouveau taxon'",G106),VLOOKUP(A106,'Ref Taxo'!A:B,2,FALSE))</f>
        <v>Tolypothrix</v>
      </c>
      <c r="C106" s="21">
        <f>IF(A106="NEWCOD",IF(ISBLANK(H106),"NoCod",H106),VLOOKUP(A106,'Ref Taxo'!A:D,4,FALSE))</f>
        <v>6304</v>
      </c>
      <c r="D106" s="34">
        <v>0.03</v>
      </c>
      <c r="E106" s="35">
        <v>0.01</v>
      </c>
      <c r="F106" s="35" t="s">
        <v>2290</v>
      </c>
      <c r="G106" s="79"/>
      <c r="H106" s="80"/>
    </row>
    <row r="107" spans="1:8" ht="15">
      <c r="A107" s="33" t="s">
        <v>2056</v>
      </c>
      <c r="B107" s="20" t="str">
        <f>IF(A107="NEWCOD",IF(ISBLANK(G107),"renseigner le champ 'Nouveau taxon'",G107),VLOOKUP(A107,'Ref Taxo'!A:B,2,FALSE))</f>
        <v>Zygnema</v>
      </c>
      <c r="C107" s="21">
        <f>IF(A107="NEWCOD",IF(ISBLANK(H107),"NoCod",H107),VLOOKUP(A107,'Ref Taxo'!A:D,4,FALSE))</f>
        <v>1148</v>
      </c>
      <c r="D107" s="34"/>
      <c r="E107" s="35">
        <v>0.1</v>
      </c>
      <c r="F107" s="35" t="s">
        <v>2290</v>
      </c>
      <c r="G107" s="79"/>
      <c r="H107" s="80"/>
    </row>
    <row r="108" spans="1:8" ht="15">
      <c r="A108" s="33" t="s">
        <v>1336</v>
      </c>
      <c r="B108" s="20" t="str">
        <f>IF(A108="NEWCOD",IF(ISBLANK(G108),"renseigner le champ 'Nouveau taxon'",G108),VLOOKUP(A108,'Ref Taxo'!A:B,2,FALSE))</f>
        <v>Pellia endiviifolia</v>
      </c>
      <c r="C108" s="21">
        <f>IF(A108="NEWCOD",IF(ISBLANK(H108),"NoCod",H108),VLOOKUP(A108,'Ref Taxo'!A:D,4,FALSE))</f>
        <v>1197</v>
      </c>
      <c r="D108" s="34">
        <v>0.01</v>
      </c>
      <c r="E108" s="35"/>
      <c r="F108" s="35" t="s">
        <v>2290</v>
      </c>
      <c r="G108" s="79"/>
      <c r="H108" s="80"/>
    </row>
    <row r="109" spans="1:8" ht="15">
      <c r="A109" s="33" t="s">
        <v>131</v>
      </c>
      <c r="B109" s="20" t="str">
        <f>IF(A109="NEWCOD",IF(ISBLANK(G109),"renseigner le champ 'Nouveau taxon'",G109),VLOOKUP(A109,'Ref Taxo'!A:B,2,FALSE))</f>
        <v>Didymodon tophaceus</v>
      </c>
      <c r="C109" s="21">
        <f>IF(A109="NEWCOD",IF(ISBLANK(H109),"NoCod",H109),VLOOKUP(A109,'Ref Taxo'!A:D,4,FALSE))</f>
        <v>19619</v>
      </c>
      <c r="D109" s="34">
        <v>0.01</v>
      </c>
      <c r="E109" s="35"/>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c r="F110" s="35" t="s">
        <v>2290</v>
      </c>
      <c r="G110" s="79"/>
      <c r="H110" s="80"/>
    </row>
    <row r="111" spans="1:8" ht="15">
      <c r="A111" s="33" t="s">
        <v>5302</v>
      </c>
      <c r="B111" s="20" t="s">
        <v>5303</v>
      </c>
      <c r="C111" s="21">
        <v>34943</v>
      </c>
      <c r="D111" s="34">
        <v>0.13</v>
      </c>
      <c r="E111" s="35"/>
      <c r="F111" s="35" t="s">
        <v>2290</v>
      </c>
      <c r="G111" s="79"/>
      <c r="H111" s="80"/>
    </row>
    <row r="112" spans="1:8" ht="15">
      <c r="A112" s="33" t="s">
        <v>1315</v>
      </c>
      <c r="B112" s="20" t="str">
        <f>IF(A112="NEWCOD",IF(ISBLANK(G112),"renseigner le champ 'Nouveau taxon'",G112),VLOOKUP(A112,'Ref Taxo'!A:B,2,FALSE))</f>
        <v>Palustriella commutata</v>
      </c>
      <c r="C112" s="21">
        <f>IF(A112="NEWCOD",IF(ISBLANK(H112),"NoCod",H112),VLOOKUP(A112,'Ref Taxo'!A:D,4,FALSE))</f>
        <v>19903</v>
      </c>
      <c r="D112" s="34">
        <v>0.02</v>
      </c>
      <c r="E112" s="35"/>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c r="E113" s="35">
        <v>0.01</v>
      </c>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35"/>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v>0.01</v>
      </c>
      <c r="E115" s="35"/>
      <c r="F115" s="35" t="s">
        <v>2290</v>
      </c>
      <c r="G115" s="79"/>
      <c r="H115" s="80"/>
    </row>
    <row r="116" spans="1:8" ht="15">
      <c r="A116" s="33" t="s">
        <v>1965</v>
      </c>
      <c r="B116" s="20" t="str">
        <f>IF(A116="NEWCOD",IF(ISBLANK(G116),"renseigner le champ 'Nouveau taxon'",G116),VLOOKUP(A116,'Ref Taxo'!A:B,2,FALSE))</f>
        <v>Typha domingensis</v>
      </c>
      <c r="C116" s="21">
        <f>IF(A116="NEWCOD",IF(ISBLANK(H116),"NoCod",H116),VLOOKUP(A116,'Ref Taxo'!A:D,4,FALSE))</f>
        <v>19723</v>
      </c>
      <c r="D116" s="34">
        <v>0.05</v>
      </c>
      <c r="E116" s="35">
        <v>0.5</v>
      </c>
      <c r="F116" s="35" t="s">
        <v>2290</v>
      </c>
      <c r="G116" s="79"/>
      <c r="H116" s="80"/>
    </row>
    <row r="117" spans="1:8" ht="15">
      <c r="A117" s="33" t="s">
        <v>671</v>
      </c>
      <c r="B117" s="20" t="str">
        <f>IF(A117="NEWCOD",IF(ISBLANK(G117),"renseigner le champ 'Nouveau taxon'",G117),VLOOKUP(A117,'Ref Taxo'!A:B,2,FALSE))</f>
        <v>Equisetum ramosissimum</v>
      </c>
      <c r="C117" s="21">
        <f>IF(A117="NEWCOD",IF(ISBLANK(H117),"NoCod",H117),VLOOKUP(A117,'Ref Taxo'!A:D,4,FALSE))</f>
        <v>29992</v>
      </c>
      <c r="D117" s="34">
        <v>0.01</v>
      </c>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