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158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<sst xmlns="http://schemas.openxmlformats.org/spreadsheetml/2006/main" count="6489" uniqueCount="5307">
  <si>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</si>
  <si>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</si>
  <si>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</si>
  <si>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</si>
  <si>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</si>
  <si>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</si>
  <si>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</si>
  <si>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</si>
  <si>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</si>
  <si>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</si>
  <si>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</si>
  <si>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</si>
  <si>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</si>
  <si>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</si>
  <si>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</si>
  <si>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</si>
  <si>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</si>
  <si>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</si>
  <si>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</si>
  <si>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</si>
  <si>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</si>
  <si>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</si>
  <si>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</si>
  <si>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</si>
  <si>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</si>
  <si>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</si>
  <si>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</si>
  <si>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</si>
  <si>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</si>
  <si>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</si>
  <si>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</si>
  <si>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</si>
  <si>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</si>
  <si>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</si>
  <si>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</si>
  <si>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</si>
  <si>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</si>
  <si>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</si>
  <si>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</si>
  <si>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</si>
  <si>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</si>
  <si>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</si>
  <si>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</si>
  <si>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</si>
  <si>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</si>
  <si>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</si>
  <si>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</si>
  <si>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</si>
  <si>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</si>
  <si>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</si>
  <si>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</si>
  <si>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</si>
  <si>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</si>
  <si>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</si>
  <si>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</si>
  <si>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</si>
  <si>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</si>
  <si>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</si>
  <si>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</si>
  <si>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</si>
  <si>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</si>
  <si>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</si>
  <si>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</si>
  <si>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</si>
  <si>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</si>
  <si>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</si>
  <si>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</si>
  <si>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</si>
  <si>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</si>
  <si>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</si>
  <si>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</si>
  <si>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</si>
  <si>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</si>
  <si>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</si>
  <si>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</si>
  <si>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</si>
  <si>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</si>
  <si>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</si>
  <si>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</si>
  <si>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</si>
  <si>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</si>
  <si>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</si>
  <si>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</si>
  <si>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</si>
  <si>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</si>
  <si>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</si>
  <si>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</si>
  <si>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</si>
  <si>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</si>
  <si>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</si>
  <si>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</si>
  <si>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</si>
  <si>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</si>
  <si>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</si>
  <si>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</si>
  <si>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</si>
  <si>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</si>
  <si>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</si>
  <si>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</si>
  <si>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</si>
  <si>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</si>
  <si>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</si>
  <si>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</si>
  <si>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</si>
  <si>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</si>
  <si>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</si>
  <si>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</si>
  <si>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</si>
  <si>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</si>
  <si>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</si>
  <si>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</si>
  <si>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</si>
  <si>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</si>
  <si>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</si>
  <si>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</si>
  <si>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</si>
  <si>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</si>
  <si>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</si>
  <si>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</si>
  <si>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</si>
  <si>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</si>
  <si>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</si>
  <si>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</si>
  <si>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</si>
  <si>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</si>
  <si>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</si>
  <si>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</si>
  <si>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</si>
  <si>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</si>
  <si>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</si>
  <si>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</si>
  <si>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</si>
  <si>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</si>
  <si>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</si>
  <si>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</si>
  <si>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</si>
  <si>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</si>
  <si>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</si>
  <si>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</si>
  <si>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</si>
  <si>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</si>
  <si>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</si>
  <si>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</si>
  <si>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</si>
  <si>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</si>
  <si>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</si>
  <si>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</si>
  <si>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</si>
  <si>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</si>
  <si>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</si>
  <si>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</si>
  <si>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</si>
  <si>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</si>
  <si>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</si>
  <si>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</si>
  <si>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</si>
  <si>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</si>
  <si>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</si>
  <si>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</si>
  <si>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</si>
  <si>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</si>
  <si>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</si>
  <si>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</si>
  <si>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</si>
  <si>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</si>
  <si>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</si>
  <si>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</si>
  <si>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</si>
  <si>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</si>
  <si>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</si>
  <si>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</si>
  <si>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</si>
  <si>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</si>
  <si>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</si>
  <si>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</si>
  <si>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</si>
  <si>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</si>
  <si>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</si>
  <si>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</si>
  <si>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</si>
  <si>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</si>
  <si>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</si>
  <si>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</si>
  <si>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</si>
  <si>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</si>
  <si>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</si>
  <si>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</si>
  <si>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</si>
  <si>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</si>
  <si>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</si>
  <si>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</si>
  <si>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</si>
  <si>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</si>
  <si>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</si>
  <si>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</si>
  <si>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</si>
  <si>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</si>
  <si>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</si>
  <si>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</si>
  <si>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</si>
  <si>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</si>
  <si>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</si>
  <si>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</si>
  <si>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</si>
  <si>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</si>
  <si>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</si>
  <si>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</si>
  <si>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</si>
  <si>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</si>
  <si>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</si>
  <si>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</si>
  <si>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</si>
  <si>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</si>
  <si>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</si>
  <si>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</si>
  <si>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</si>
  <si>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</si>
  <si>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</si>
  <si>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</si>
  <si>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</si>
  <si>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</si>
  <si>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</si>
  <si>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</si>
  <si>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</si>
  <si>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</si>
  <si>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</si>
  <si>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</si>
  <si>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</si>
  <si>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</si>
  <si>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</si>
  <si>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</si>
  <si>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</si>
  <si>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</si>
  <si>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</si>
  <si>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</si>
  <si>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</si>
  <si>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</si>
  <si>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</si>
  <si>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</si>
  <si>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</si>
  <si>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</si>
  <si>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</si>
  <si>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</si>
  <si>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</si>
  <si>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</si>
  <si>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</si>
  <si>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</si>
  <si>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</si>
  <si>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</si>
  <si>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</si>
  <si>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</si>
  <si>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</si>
  <si>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</si>
  <si>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</si>
  <si>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</si>
  <si>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</si>
  <si>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</si>
  <si>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</si>
  <si>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</si>
  <si>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</si>
  <si>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</si>
  <si>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</si>
  <si>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</si>
  <si>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</si>
  <si>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</si>
  <si>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</si>
  <si>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</si>
  <si>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</si>
  <si>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</si>
  <si>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</si>
  <si>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</si>
  <si>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</si>
  <si>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</si>
  <si>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</si>
  <si>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</si>
  <si>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</si>
  <si>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</si>
  <si>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</si>
  <si>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</si>
  <si>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</si>
  <si>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</si>
  <si>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</si>
  <si>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</si>
  <si>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</si>
  <si>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</si>
  <si>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</si>
  <si>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</si>
  <si>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</si>
  <si>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</si>
  <si>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</si>
  <si>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</si>
  <si>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</si>
  <si>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</si>
  <si>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</si>
  <si>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</si>
  <si>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</si>
  <si>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</si>
  <si>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</si>
  <si>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</si>
  <si>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</si>
  <si>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</si>
  <si>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</si>
  <si>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</si>
  <si>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</si>
  <si>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</si>
  <si>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</si>
  <si>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</si>
  <si>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</si>
  <si>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</si>
  <si>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</si>
  <si>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</si>
  <si>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</si>
  <si>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</si>
  <si>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</si>
  <si>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</si>
  <si>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</si>
  <si>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</si>
  <si>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</si>
  <si>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</si>
  <si>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</si>
  <si>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</si>
  <si>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</si>
  <si>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</si>
  <si>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</si>
  <si>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</si>
  <si>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</si>
  <si>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</si>
  <si>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</si>
  <si>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</si>
  <si>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</si>
  <si>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</si>
  <si>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</si>
  <si>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</si>
  <si>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</si>
  <si>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</si>
  <si>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</si>
  <si>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</si>
  <si>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</si>
  <si>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</si>
  <si>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</si>
  <si>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</si>
  <si>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</si>
  <si>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</si>
  <si>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</si>
  <si>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</si>
  <si>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</si>
  <si>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</si>
  <si>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</si>
  <si>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</si>
  <si>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</si>
  <si>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</si>
  <si>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</si>
  <si>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</si>
  <si>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</si>
  <si>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</si>
  <si>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</si>
  <si>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</si>
  <si>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</si>
  <si>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</si>
  <si>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</si>
  <si>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</si>
  <si>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</si>
  <si>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</si>
  <si>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</si>
  <si>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</si>
  <si>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</si>
  <si>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</si>
  <si>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</si>
  <si>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</si>
  <si>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</si>
  <si>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</si>
  <si>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</si>
  <si>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</si>
  <si>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</si>
  <si>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</si>
  <si>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</si>
  <si>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</si>
  <si>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</si>
  <si>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</si>
  <si>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</si>
  <si>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</si>
  <si>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</si>
  <si>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</si>
  <si>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</si>
  <si>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</si>
  <si>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</si>
  <si>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</si>
  <si>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</si>
  <si>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</si>
  <si>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</si>
  <si>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</si>
  <si>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</si>
  <si>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</si>
  <si>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</si>
  <si>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</si>
  <si>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</si>
  <si>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</si>
  <si>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</si>
  <si>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</si>
  <si>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</si>
  <si>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</si>
  <si>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</si>
  <si>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</si>
  <si>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</si>
  <si>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</si>
  <si>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</si>
  <si>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</si>
  <si>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</si>
  <si>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</si>
  <si>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</si>
  <si>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</si>
  <si>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</si>
  <si>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</si>
  <si>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</si>
  <si>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</si>
  <si>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</si>
  <si>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</si>
  <si>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</si>
  <si>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</si>
  <si>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</si>
  <si>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</si>
  <si>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</si>
  <si>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</si>
  <si>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</si>
  <si>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</si>
  <si>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</si>
  <si>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</si>
  <si>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</si>
  <si>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</si>
  <si>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</si>
  <si>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</si>
  <si>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</si>
  <si>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</si>
  <si>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</si>
  <si>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</si>
  <si>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</si>
  <si>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</si>
  <si>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</si>
  <si>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</si>
  <si>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</si>
  <si>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</si>
  <si>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</si>
  <si>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</si>
  <si>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</si>
  <si>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</si>
  <si>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</si>
  <si>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</si>
  <si>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</si>
  <si>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</si>
  <si>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</si>
  <si>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</si>
  <si>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</si>
  <si>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</si>
  <si>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</si>
  <si>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</si>
  <si>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</si>
  <si>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</si>
  <si>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</si>
  <si>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</si>
  <si>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</si>
  <si>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</si>
  <si>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</si>
  <si>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</si>
  <si>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</si>
  <si>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</si>
  <si>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</si>
  <si>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</si>
  <si>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</si>
  <si>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</si>
  <si>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</si>
  <si>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</si>
  <si>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</si>
  <si>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</si>
  <si>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</si>
  <si>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</si>
  <si>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</si>
  <si>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</si>
  <si>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</si>
  <si>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</si>
  <si>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</si>
  <si>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</si>
  <si>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</si>
  <si>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</si>
  <si>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</si>
  <si>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</si>
  <si>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</si>
  <si>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</si>
  <si>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</si>
  <si>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</si>
  <si>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</si>
  <si>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</si>
  <si>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</si>
  <si>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</si>
  <si>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</si>
  <si>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</si>
  <si>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</si>
  <si>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</si>
  <si>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</si>
  <si>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</si>
  <si>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</si>
  <si>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</si>
  <si>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</si>
  <si>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</si>
  <si>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</si>
  <si>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</si>
  <si>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</si>
  <si>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</si>
  <si>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</si>
  <si>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</si>
  <si>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</si>
  <si>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</si>
  <si>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</si>
  <si>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</si>
  <si>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</si>
  <si>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</si>
  <si>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</si>
  <si>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</si>
  <si>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</si>
  <si>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</si>
  <si>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</si>
  <si>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</si>
  <si>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</si>
  <si>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</si>
  <si>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</si>
  <si>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</si>
  <si>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</si>
  <si>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</si>
  <si>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</si>
  <si>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</si>
  <si>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</si>
  <si>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</si>
  <si>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</si>
  <si>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</si>
  <si>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</si>
  <si>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</si>
  <si>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</si>
  <si>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</si>
  <si>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</si>
  <si>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</si>
  <si>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</si>
  <si>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</si>
  <si>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</si>
  <si>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</si>
  <si>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</si>
  <si>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</si>
  <si>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</si>
  <si>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</si>
  <si>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</si>
  <si>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</si>
  <si>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</si>
  <si>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</si>
  <si>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</si>
  <si>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</si>
  <si>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</si>
  <si>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</si>
  <si>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</si>
  <si>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</si>
  <si>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</si>
  <si>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</si>
  <si>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</si>
  <si>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</si>
  <si>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</si>
  <si>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</si>
  <si>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</si>
  <si>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</si>
  <si>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</si>
  <si>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</si>
  <si>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</si>
  <si>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</si>
  <si>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</si>
  <si>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</si>
  <si>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</si>
  <si>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</si>
  <si>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</si>
  <si>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</si>
  <si>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</si>
  <si>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</si>
  <si>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</si>
  <si>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</si>
  <si>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</si>
  <si>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</si>
  <si>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</si>
  <si>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</si>
  <si>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</si>
  <si>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</si>
  <si>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</si>
  <si>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</si>
  <si>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</si>
  <si>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</si>
  <si>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</si>
  <si>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</si>
  <si>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</si>
  <si>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</si>
  <si>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</si>
  <si>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</si>
  <si>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</si>
  <si>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</si>
  <si>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</si>
  <si>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</si>
  <si>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</si>
  <si>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</si>
  <si>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</si>
  <si>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</si>
  <si>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</si>
  <si>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</si>
  <si>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</si>
  <si>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</si>
  <si>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</si>
  <si>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</si>
  <si>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</si>
  <si>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</si>
  <si>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</si>
  <si>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</si>
  <si>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</si>
  <si>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</si>
  <si>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</si>
  <si>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</si>
  <si>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</si>
  <si>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</si>
  <si>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</si>
  <si>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</si>
  <si>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</si>
  <si>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</si>
  <si>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</si>
  <si>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</si>
  <si>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</si>
  <si>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</si>
  <si>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</si>
  <si>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</si>
  <si>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</si>
  <si>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</si>
  <si>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</si>
  <si>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</si>
  <si>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</si>
  <si>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</si>
  <si>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</si>
  <si>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</si>
  <si>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</si>
  <si>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</si>
  <si>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</si>
  <si>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</si>
  <si>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</si>
  <si>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</si>
  <si>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</si>
  <si>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</si>
  <si>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</si>
  <si>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</si>
  <si>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</si>
  <si>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</si>
  <si>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</si>
  <si>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</si>
  <si>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</si>
  <si>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</si>
  <si>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</si>
  <si>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</si>
  <si>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</si>
  <si>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</si>
  <si>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</si>
  <si>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</si>
  <si>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</si>
  <si>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</si>
  <si>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</si>
  <si>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</si>
  <si>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</si>
  <si>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</si>
  <si>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</si>
  <si>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</si>
  <si>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</si>
  <si>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</si>
  <si>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</si>
  <si>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</si>
  <si>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</si>
  <si>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</si>
  <si>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</si>
  <si>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</si>
  <si>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</si>
  <si>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</si>
  <si>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</si>
  <si>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</si>
  <si>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</si>
  <si>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</si>
  <si>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</si>
  <si>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</si>
  <si>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</si>
  <si>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</si>
  <si>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</si>
  <si>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</si>
  <si>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</si>
  <si>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</si>
  <si>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</si>
  <si>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</si>
  <si>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</si>
  <si>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</si>
  <si>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</si>
  <si>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</si>
  <si>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</si>
  <si>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</si>
  <si>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</si>
  <si>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</si>
  <si>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</si>
  <si>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</si>
  <si>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</si>
  <si>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</si>
  <si>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</si>
  <si>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</si>
  <si>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</si>
  <si>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</si>
  <si>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</si>
  <si>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</si>
  <si>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</si>
  <si>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</si>
  <si>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</si>
  <si>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</si>
  <si>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</si>
  <si>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</si>
  <si>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</si>
  <si>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</si>
  <si>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</si>
  <si>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</si>
  <si>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</si>
  <si>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</si>
  <si>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</si>
  <si>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</si>
  <si>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</si>
  <si>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</si>
  <si>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</si>
  <si>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</si>
  <si>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</si>
  <si>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</si>
  <si>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</si>
  <si>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</si>
  <si>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</si>
  <si>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</si>
  <si>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</si>
  <si>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</si>
  <si>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</si>
  <si>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</si>
  <si>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</si>
  <si>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</si>
  <si>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</si>
  <si>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</si>
  <si>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</si>
  <si>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</si>
  <si>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</si>
  <si>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</si>
  <si>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</si>
  <si>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</si>
  <si>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</si>
  <si>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</si>
  <si>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</si>
  <si>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</si>
  <si>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</si>
  <si>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</si>
  <si>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</si>
  <si>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</si>
  <si>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</si>
  <si>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</si>
  <si>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</si>
  <si>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</si>
  <si>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</si>
  <si>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</si>
  <si>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</si>
  <si>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</si>
  <si>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</si>
  <si>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</si>
  <si>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</si>
  <si>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</si>
  <si>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</si>
  <si>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</si>
  <si>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</si>
  <si>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</si>
  <si>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</si>
  <si>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</si>
  <si>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</si>
  <si>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</si>
  <si>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</si>
  <si>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</si>
  <si>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</si>
  <si>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</si>
  <si>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</si>
  <si>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</si>
  <si>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</si>
  <si>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</si>
  <si>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</si>
  <si>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</si>
  <si>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</si>
  <si>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</si>
  <si>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</si>
  <si>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</si>
  <si>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</si>
  <si>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</si>
  <si>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</si>
  <si>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</si>
  <si>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</si>
  <si>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</si>
  <si>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</si>
  <si>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</si>
  <si>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</si>
  <si>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</si>
  <si>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</si>
  <si>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</si>
  <si>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</si>
  <si>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</si>
  <si>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</si>
  <si>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</si>
  <si>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</si>
  <si>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</si>
  <si>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</si>
  <si>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</si>
  <si>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</si>
  <si>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</si>
  <si>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</si>
  <si>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</si>
  <si>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</si>
  <si>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</si>
  <si>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</si>
  <si>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</si>
  <si>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</si>
  <si>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</si>
  <si>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</si>
  <si>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</si>
  <si>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</si>
  <si>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</si>
  <si>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</si>
  <si>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</si>
  <si>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</si>
  <si>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</si>
  <si>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</si>
  <si>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</si>
  <si>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</si>
  <si>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</si>
  <si>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</si>
  <si>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</si>
  <si>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</si>
  <si>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</si>
  <si>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</si>
  <si>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</si>
  <si>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</si>
  <si>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</si>
  <si>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</si>
  <si>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</si>
  <si>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</si>
  <si>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</si>
  <si>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</si>
  <si>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</si>
  <si>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</si>
  <si>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</si>
  <si>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</si>
  <si>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</si>
  <si>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</si>
  <si>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</si>
  <si>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</si>
  <si>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</si>
  <si>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</si>
  <si>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</si>
  <si>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</si>
  <si>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</si>
  <si>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</si>
  <si>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</si>
  <si>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</si>
  <si>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</si>
  <si>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</si>
  <si>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</si>
  <si>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</si>
  <si>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</si>
  <si>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</si>
  <si>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</si>
  <si>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</si>
  <si>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</si>
  <si>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</si>
  <si>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</si>
  <si>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</si>
  <si>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</si>
  <si>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</si>
  <si>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</si>
  <si>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</si>
  <si>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</si>
  <si>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</si>
  <si>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</si>
  <si>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</si>
  <si>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</si>
  <si>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</si>
  <si>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</si>
  <si>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</si>
  <si>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</si>
  <si>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</si>
  <si>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</si>
  <si>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</si>
  <si>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</si>
  <si>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</si>
  <si>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</si>
  <si>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</si>
  <si>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</si>
  <si>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</si>
  <si>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</si>
  <si>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</si>
  <si>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</si>
  <si>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</si>
  <si>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</si>
  <si>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</si>
  <si>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</si>
  <si>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</si>
  <si>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</si>
  <si>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</si>
  <si>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</si>
  <si>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</si>
  <si>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</si>
  <si>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</si>
  <si>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</si>
  <si>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</si>
  <si>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</si>
  <si>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</si>
  <si>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</si>
  <si>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</si>
  <si>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</si>
  <si>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</si>
  <si>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</si>
  <si>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</si>
  <si>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</si>
  <si>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</si>
  <si>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</si>
  <si>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</si>
  <si>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</si>
  <si>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</si>
  <si>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</si>
  <si>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</si>
  <si>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</si>
  <si>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</si>
  <si>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</si>
  <si>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</si>
  <si>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</si>
  <si>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</si>
  <si>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</si>
  <si>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</si>
  <si>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</si>
  <si>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</si>
  <si>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</si>
  <si>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</si>
  <si>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</si>
  <si>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</si>
  <si>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</si>
  <si>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</si>
  <si>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</si>
  <si>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</si>
  <si>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</si>
  <si>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</si>
  <si>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</si>
  <si>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</si>
  <si>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</si>
  <si>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</si>
  <si>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</si>
  <si>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</si>
  <si>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</si>
  <si>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</si>
  <si>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</si>
  <si>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</si>
  <si>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</si>
  <si>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</si>
  <si>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</si>
  <si>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</si>
  <si>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</si>
  <si>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</si>
  <si>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</si>
  <si>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</si>
  <si>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</si>
  <si>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</si>
  <si>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</si>
  <si>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</si>
  <si>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</si>
  <si>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</si>
  <si>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</si>
  <si>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</si>
  <si>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</si>
  <si>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</si>
  <si>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</si>
  <si>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</si>
  <si>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</si>
  <si>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</si>
  <si>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</si>
  <si>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</si>
  <si>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</si>
  <si>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</si>
  <si>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</si>
  <si>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</si>
  <si>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</si>
  <si>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</si>
  <si>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</si>
  <si>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</si>
  <si>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</si>
  <si>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</si>
  <si>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</si>
  <si>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</si>
  <si>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</si>
  <si>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</si>
  <si>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</si>
  <si>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</si>
  <si>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</si>
  <si>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</si>
  <si>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</si>
  <si>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</si>
  <si>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</si>
  <si>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</si>
  <si>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</si>
  <si>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</si>
  <si>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</si>
  <si>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</si>
  <si>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</si>
  <si>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</si>
  <si>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</si>
  <si>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</si>
  <si>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</si>
  <si>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</si>
  <si>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</si>
  <si>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</si>
  <si>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</si>
  <si>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</si>
  <si>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</si>
  <si>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</si>
  <si>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</si>
  <si>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</si>
  <si>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</si>
  <si>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</si>
  <si>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</si>
  <si>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</si>
  <si>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</si>
  <si>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</si>
  <si>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</si>
  <si>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</si>
  <si>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</si>
  <si>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</si>
  <si>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</si>
  <si>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</si>
  <si>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</si>
  <si>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</si>
  <si>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</si>
  <si>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</si>
  <si>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</si>
  <si>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</si>
  <si>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</si>
  <si>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</si>
  <si>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</si>
  <si>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</si>
  <si>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</si>
  <si>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</si>
  <si>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</si>
  <si>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</si>
  <si>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</si>
  <si>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</si>
  <si>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</si>
  <si>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</si>
  <si>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</si>
  <si>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</si>
  <si>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</si>
  <si>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</si>
  <si>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</si>
  <si>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</si>
  <si>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</si>
  <si>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</si>
  <si>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</si>
  <si>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</si>
  <si>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</si>
  <si>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</si>
  <si>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</si>
  <si>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</si>
  <si>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</si>
  <si>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</si>
  <si>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</si>
  <si>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</si>
  <si>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</si>
  <si>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</si>
  <si>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</si>
  <si>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</si>
  <si>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</si>
  <si>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</si>
  <si>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</si>
  <si>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</si>
  <si>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</si>
  <si>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</si>
  <si>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</si>
  <si>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</si>
  <si>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</si>
  <si>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</si>
  <si>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</si>
  <si>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</si>
  <si>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</si>
  <si>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</si>
  <si>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</si>
  <si>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</si>
  <si>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</si>
  <si>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</si>
  <si>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</si>
  <si>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</si>
  <si>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</si>
  <si>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</si>
  <si>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</si>
  <si>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</si>
  <si>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</si>
  <si>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</si>
  <si>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</si>
  <si>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</si>
  <si>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</si>
  <si>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</si>
  <si>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</si>
  <si>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</si>
  <si>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</si>
  <si>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</si>
  <si>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</si>
  <si>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</si>
  <si>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</si>
  <si>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</si>
  <si>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</si>
  <si>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</si>
  <si>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</si>
  <si>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</si>
  <si>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</si>
  <si>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</si>
  <si>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</si>
  <si>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</si>
  <si>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</si>
  <si>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</si>
  <si>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</si>
  <si>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</si>
  <si>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</si>
  <si>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</si>
  <si>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</si>
  <si>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</si>
  <si>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</si>
  <si>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</si>
  <si>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</si>
  <si>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</si>
  <si>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</si>
  <si>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</si>
  <si>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</si>
  <si>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</si>
  <si>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</si>
  <si>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</si>
  <si>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</si>
  <si>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</si>
  <si>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</si>
  <si>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</si>
  <si>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</si>
  <si>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</si>
  <si>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</si>
  <si>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</si>
  <si>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</si>
  <si>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</si>
  <si>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</si>
  <si>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</si>
  <si>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</si>
  <si>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</si>
  <si>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</si>
  <si>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</si>
  <si>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</si>
  <si>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</si>
  <si>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</si>
  <si>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</si>
  <si>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</si>
  <si>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</si>
  <si>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</si>
  <si>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</si>
  <si>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</si>
  <si>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</si>
  <si>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</si>
  <si>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</si>
  <si>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</si>
  <si>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</si>
  <si>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</si>
  <si>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</si>
  <si>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</si>
  <si>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</si>
  <si>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</si>
  <si>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</si>
  <si>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</si>
  <si>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</si>
  <si>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</si>
  <si>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</si>
  <si>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</si>
  <si>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</si>
  <si>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</si>
  <si>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</si>
  <si>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</si>
  <si>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</si>
  <si>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</si>
  <si>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</si>
  <si>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</si>
  <si>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</si>
  <si>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</si>
  <si>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</si>
  <si>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</si>
  <si>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</si>
  <si>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</si>
  <si>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</si>
  <si>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</si>
  <si>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</si>
  <si>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</si>
  <si>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</si>
  <si>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</si>
  <si>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</si>
  <si>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</si>
  <si>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</si>
  <si>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</si>
  <si>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</si>
  <si>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</si>
  <si>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</si>
  <si>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</si>
  <si>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</si>
  <si>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</si>
  <si>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</si>
  <si>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</si>
  <si>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</si>
  <si>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</si>
  <si>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</si>
  <si>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</si>
  <si>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</si>
  <si>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</si>
  <si>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</si>
  <si>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</si>
  <si>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</si>
  <si>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</si>
  <si>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</si>
  <si>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</si>
  <si>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</si>
  <si>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</si>
  <si>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</si>
  <si>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</si>
  <si>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</si>
  <si>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</si>
  <si>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</si>
  <si>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</si>
  <si>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</si>
  <si>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</si>
  <si>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</si>
  <si>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</si>
  <si>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</si>
  <si>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</si>
  <si>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</si>
  <si>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</si>
  <si>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</si>
  <si>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</si>
  <si>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</si>
  <si>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</si>
  <si>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</si>
  <si>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</si>
  <si>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</si>
  <si>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</si>
  <si>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</si>
  <si>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</si>
  <si>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</si>
  <si>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</si>
  <si>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</si>
  <si>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</si>
  <si>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</si>
  <si>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</si>
  <si>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</si>
  <si>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</si>
  <si>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</si>
  <si>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</si>
  <si>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</si>
  <si>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</si>
  <si>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</si>
  <si>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</si>
  <si>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</si>
  <si>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</si>
  <si>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</si>
  <si>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</si>
  <si>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</si>
  <si>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</si>
  <si>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</si>
  <si>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</si>
  <si>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</si>
  <si>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</si>
  <si>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</si>
  <si>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</si>
  <si>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</si>
  <si>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</si>
  <si>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</si>
  <si>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</si>
  <si>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</si>
  <si>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</si>
  <si>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</si>
  <si>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</si>
  <si>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</si>
  <si>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</si>
  <si>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</si>
  <si>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</si>
  <si>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</si>
  <si>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</si>
  <si>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</si>
  <si>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</si>
  <si>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</si>
  <si>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</si>
  <si>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</si>
  <si>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</si>
  <si>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</si>
  <si>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</si>
  <si>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</si>
  <si>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</si>
  <si>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</si>
  <si>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</si>
  <si>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</si>
  <si>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</si>
  <si>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</si>
  <si>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</si>
  <si>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</si>
  <si>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</si>
  <si>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</si>
  <si>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</si>
  <si>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</si>
  <si>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</si>
  <si>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</si>
  <si>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</si>
  <si>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</si>
  <si>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</si>
  <si>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</si>
  <si>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</si>
  <si>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</si>
  <si>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</si>
  <si>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</si>
  <si>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</si>
  <si>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</si>
  <si>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</si>
  <si>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</si>
  <si>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</si>
  <si>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</si>
  <si>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</si>
  <si>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</si>
  <si>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</si>
  <si>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</si>
  <si>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</si>
  <si>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</si>
  <si>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</si>
  <si>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</si>
  <si>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</si>
  <si>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</si>
  <si>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</si>
  <si>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</si>
  <si>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</si>
  <si>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</si>
  <si>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</si>
  <si>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</si>
  <si>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</si>
  <si>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</si>
  <si>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</si>
  <si>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</si>
  <si>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</si>
  <si>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</si>
  <si>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</si>
  <si>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</si>
  <si>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</si>
  <si>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</si>
  <si>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</si>
  <si>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</si>
  <si>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</si>
  <si>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</si>
  <si>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</si>
  <si>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</si>
  <si>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</si>
  <si>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</si>
  <si>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</si>
  <si>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</si>
  <si>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</si>
  <si>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</si>
  <si>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</si>
  <si>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</si>
  <si>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</si>
  <si>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</si>
  <si>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</si>
  <si>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</si>
  <si>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</si>
  <si>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</si>
  <si>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</si>
  <si>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</si>
  <si>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</si>
  <si>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</si>
  <si>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</si>
  <si>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</si>
  <si>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</si>
  <si>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</si>
  <si>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</si>
  <si>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</si>
  <si>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</si>
  <si>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</si>
  <si>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</si>
  <si>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</si>
  <si>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</si>
  <si>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</si>
  <si>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</si>
  <si>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</si>
  <si>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</si>
  <si>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</si>
  <si>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</si>
  <si>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</si>
  <si>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</si>
  <si>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</si>
  <si>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</si>
  <si>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</si>
  <si>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</si>
  <si>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</si>
  <si>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</si>
  <si>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</si>
  <si>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</si>
  <si>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</si>
  <si>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</si>
  <si>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</si>
  <si>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</si>
  <si>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</si>
  <si>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</si>
  <si>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</si>
  <si>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</si>
  <si>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</si>
  <si>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</si>
  <si>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</si>
  <si>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</si>
  <si>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</si>
  <si>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</si>
  <si>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</si>
  <si>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</si>
  <si>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</si>
  <si>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</si>
  <si>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</si>
  <si>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</si>
  <si>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</si>
  <si>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</si>
  <si>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</si>
  <si>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</si>
  <si>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</si>
  <si>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</si>
  <si>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</si>
  <si>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</si>
  <si>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</si>
  <si>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</si>
  <si>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</si>
  <si>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</si>
  <si>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</si>
  <si>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</si>
  <si>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</si>
  <si>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</si>
  <si>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</si>
  <si>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</si>
  <si>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</si>
  <si>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</si>
  <si>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</si>
  <si>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</si>
  <si>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</si>
  <si>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</si>
  <si>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</si>
  <si>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</si>
  <si>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</si>
  <si>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</si>
  <si>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</si>
  <si>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</si>
  <si>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</si>
  <si>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</si>
  <si>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</si>
  <si>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</si>
  <si>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</si>
  <si>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</si>
  <si>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</si>
  <si>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</si>
  <si>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</si>
  <si>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</si>
  <si>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</si>
  <si>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</si>
  <si>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</si>
  <si>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</si>
  <si>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</si>
  <si>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</si>
  <si>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</si>
  <si>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</si>
  <si>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</si>
  <si>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</si>
  <si>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</si>
  <si>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</si>
  <si>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</si>
  <si>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</si>
  <si>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</si>
  <si>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</si>
  <si>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</si>
  <si>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</si>
  <si>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</si>
  <si>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</si>
  <si>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</si>
  <si>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</si>
  <si>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</si>
  <si>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</si>
  <si>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</si>
  <si>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</si>
  <si>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</si>
  <si>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</si>
  <si>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</si>
  <si>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</si>
  <si>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</si>
  <si>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</si>
  <si>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</si>
  <si>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</si>
  <si>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</si>
  <si>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</si>
  <si>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</si>
  <si>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</si>
  <si>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</si>
  <si>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</si>
  <si>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</si>
  <si>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</si>
  <si>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</si>
  <si>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</si>
  <si>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</si>
  <si>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</si>
  <si>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</si>
  <si>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</si>
  <si>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</si>
  <si>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</si>
  <si>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</si>
  <si>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</si>
  <si>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</si>
  <si>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</si>
  <si>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</si>
  <si>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</si>
  <si>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</si>
  <si>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</si>
  <si>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</si>
  <si>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</si>
  <si>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</si>
  <si>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</si>
  <si>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</si>
  <si>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</si>
  <si>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</si>
  <si>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</si>
  <si>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</si>
  <si>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</si>
  <si>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</si>
  <si>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</si>
  <si>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</si>
  <si>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</si>
  <si>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</si>
  <si>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</si>
  <si>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</si>
  <si>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</si>
  <si>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</si>
  <si>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</si>
  <si>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</si>
  <si>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</si>
  <si>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</si>
  <si>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</si>
  <si>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</si>
  <si>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</si>
  <si>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</si>
  <si>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</si>
  <si>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</si>
  <si>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</si>
  <si>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</si>
  <si>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</si>
  <si>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</si>
  <si>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</si>
  <si>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</si>
  <si>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</si>
  <si>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</si>
  <si>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</si>
  <si>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</si>
  <si>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</si>
  <si>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</si>
  <si>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</si>
  <si>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</si>
  <si>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</si>
  <si>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</si>
  <si>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</si>
  <si>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</si>
  <si>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</si>
  <si>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</si>
  <si>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</si>
  <si>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</si>
  <si>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</si>
  <si>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</si>
  <si>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</si>
  <si>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</si>
  <si>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</si>
  <si>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</si>
  <si>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</si>
  <si>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</si>
  <si>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</si>
  <si>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</si>
  <si>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</si>
  <si>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</si>
  <si>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</si>
  <si>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</si>
  <si>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</si>
  <si>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</si>
  <si>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</si>
  <si>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</si>
  <si>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</si>
  <si>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</si>
  <si>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</si>
  <si>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</si>
  <si>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</si>
  <si>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</si>
  <si>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</si>
  <si>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</si>
  <si>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</si>
  <si>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</si>
  <si>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</si>
  <si>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</si>
  <si>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</si>
  <si>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</si>
  <si>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</si>
  <si>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</si>
  <si>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</si>
  <si>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</si>
  <si>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</si>
  <si>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</si>
  <si>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</si>
  <si>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</si>
  <si>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</si>
  <si>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</si>
  <si>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</si>
  <si>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</si>
  <si>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</si>
  <si>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</si>
  <si>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</si>
  <si>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</si>
  <si>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</si>
  <si>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</si>
  <si>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</si>
  <si>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</si>
  <si>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</si>
  <si>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</si>
  <si>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</si>
  <si>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</si>
  <si>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</si>
  <si>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</si>
  <si>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</si>
  <si>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</si>
  <si>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</si>
  <si>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</si>
  <si>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</si>
  <si>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</si>
  <si>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</si>
  <si>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</si>
  <si>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</si>
  <si>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</si>
  <si>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</si>
  <si>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</si>
  <si>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</si>
  <si>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</si>
  <si>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</si>
  <si>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</si>
  <si>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</si>
  <si>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</si>
  <si>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</si>
  <si>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</si>
  <si>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</si>
  <si>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</si>
  <si>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</si>
  <si>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</si>
  <si>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</si>
  <si>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</si>
  <si>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</si>
  <si>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</si>
  <si>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</si>
  <si>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</si>
  <si>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</si>
  <si>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</si>
  <si>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</si>
  <si>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</si>
  <si>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</si>
  <si>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</si>
  <si>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</si>
  <si>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</si>
  <si>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</si>
  <si>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</si>
  <si>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</si>
  <si>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</si>
  <si>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</si>
  <si>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</si>
  <si>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</si>
  <si>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</si>
  <si>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</si>
  <si>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</si>
  <si>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</si>
  <si>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</si>
  <si>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</si>
  <si>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</si>
  <si>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</si>
  <si>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</si>
  <si>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</si>
  <si>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</si>
  <si>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</si>
  <si>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</si>
  <si>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</si>
  <si>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</si>
  <si>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</si>
  <si>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</si>
  <si>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</si>
  <si>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</si>
  <si>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</si>
  <si>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</si>
  <si>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</si>
  <si>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</si>
  <si>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</si>
  <si>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</si>
  <si>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</si>
  <si>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</si>
  <si>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</si>
  <si>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</si>
  <si>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</si>
  <si>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</si>
  <si>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</si>
  <si>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</si>
  <si>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</si>
  <si>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</si>
  <si>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</si>
  <si>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</si>
  <si>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</si>
  <si>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</si>
  <si>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</si>
  <si>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</si>
  <si>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</si>
  <si>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</si>
  <si>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</si>
  <si>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</si>
  <si>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</si>
  <si>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</si>
  <si>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</si>
  <si>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</si>
  <si>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</si>
  <si>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</si>
  <si>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</si>
  <si>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</si>
  <si>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</si>
  <si>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</si>
  <si>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</si>
  <si>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</si>
  <si>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</si>
  <si>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</si>
  <si>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</si>
  <si>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</si>
  <si>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</si>
  <si>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</si>
  <si>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</si>
  <si>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</si>
  <si>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</si>
  <si>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</si>
  <si>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</si>
  <si>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</si>
  <si>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</si>
  <si>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</si>
  <si>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</si>
  <si>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</si>
  <si>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</si>
  <si>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</si>
  <si>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</si>
  <si>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</si>
  <si>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</si>
  <si>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</si>
  <si>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</si>
  <si>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</si>
  <si>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</si>
  <si>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</si>
  <si>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</si>
  <si>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</si>
  <si>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</si>
  <si>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</si>
  <si>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</si>
  <si>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</si>
  <si>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</si>
  <si>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</si>
  <si>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</si>
  <si>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</si>
  <si>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</si>
  <si>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</si>
  <si>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</si>
  <si>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</si>
  <si>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</si>
  <si>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</si>
  <si>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</si>
  <si>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</si>
  <si>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</si>
  <si>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</si>
  <si>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</si>
  <si>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</si>
  <si>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</si>
  <si>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</si>
  <si>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</si>
  <si>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</si>
  <si>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</si>
  <si>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</si>
  <si>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</si>
  <si>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</si>
  <si>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</si>
  <si>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</si>
  <si>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</si>
  <si>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</si>
  <si>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</si>
  <si>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</si>
  <si>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</si>
  <si>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</si>
  <si>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</si>
  <si>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</si>
  <si>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</si>
  <si>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</si>
  <si>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</si>
  <si>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</si>
  <si>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</si>
  <si>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</si>
  <si>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</si>
  <si>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</si>
  <si>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</si>
  <si>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</si>
  <si>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</si>
  <si>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</si>
  <si>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</si>
  <si>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</si>
  <si>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</si>
  <si>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</si>
  <si>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</si>
  <si>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</si>
  <si>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</si>
  <si>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</si>
  <si>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</si>
  <si>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</si>
  <si>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</si>
  <si>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</si>
  <si>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</si>
  <si>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</si>
  <si>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</si>
  <si>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</si>
  <si>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</si>
  <si>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</si>
  <si>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</si>
  <si>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</si>
  <si>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</si>
  <si>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</si>
  <si>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</si>
  <si>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</si>
  <si>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</si>
  <si>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</si>
  <si>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</si>
  <si>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</si>
  <si>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</si>
  <si>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</si>
  <si>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</si>
  <si>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</si>
  <si>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</si>
  <si>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</si>
  <si>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</si>
  <si>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</si>
  <si>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</si>
  <si>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</si>
  <si>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</si>
  <si>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</si>
  <si>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</si>
  <si>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</si>
  <si>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</si>
  <si>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</si>
  <si>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</si>
  <si>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</si>
  <si>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</si>
  <si>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</si>
  <si>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</si>
  <si>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</si>
  <si>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</si>
  <si>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</si>
  <si>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</si>
  <si>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</si>
  <si>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</si>
  <si>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</si>
  <si>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</si>
  <si>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</si>
  <si>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</si>
  <si>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</si>
  <si>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</si>
  <si>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</si>
  <si>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</si>
  <si>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</si>
  <si>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</si>
  <si>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</si>
  <si>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</si>
  <si>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</si>
  <si>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</si>
  <si>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</si>
  <si>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</si>
  <si>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</si>
  <si>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</si>
  <si>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</si>
  <si>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</si>
  <si>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</si>
  <si>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</si>
  <si>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</si>
  <si>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</si>
  <si>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</si>
  <si>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</si>
  <si>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</si>
  <si>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</si>
  <si>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</si>
  <si>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</si>
  <si>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</si>
  <si>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</si>
  <si>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</si>
  <si>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</si>
  <si>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</si>
  <si>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</si>
  <si>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</si>
  <si>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</si>
  <si>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</si>
  <si>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</si>
  <si>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</si>
  <si>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</si>
  <si>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</si>
  <si>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</si>
  <si>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</si>
  <si>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</si>
  <si>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</si>
  <si>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</si>
  <si>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</si>
  <si>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</si>
  <si>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</si>
  <si>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</si>
  <si>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</si>
  <si>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</si>
  <si>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</si>
  <si>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</si>
  <si>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</si>
  <si>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</si>
  <si>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</si>
  <si>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</si>
  <si>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</si>
  <si>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</si>
  <si>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</si>
  <si>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</si>
  <si>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</si>
  <si>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</si>
  <si>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</si>
  <si>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</si>
  <si>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</si>
  <si>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</si>
  <si>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</si>
  <si>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</si>
  <si>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</si>
  <si>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</si>
  <si>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</si>
  <si>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</si>
  <si>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</si>
  <si>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</si>
  <si>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</si>
  <si>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</si>
  <si>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</si>
  <si>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</si>
  <si>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</si>
  <si>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</si>
  <si>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</si>
  <si>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</si>
  <si>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</si>
  <si>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</si>
  <si>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</si>
  <si>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</si>
  <si>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</si>
  <si>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</si>
  <si>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</si>
  <si>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</si>
  <si>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</si>
  <si>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</si>
  <si>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</si>
  <si>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</si>
  <si>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</si>
  <si>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</si>
  <si>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</si>
  <si>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</si>
  <si>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</si>
  <si>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</si>
  <si>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</si>
  <si>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</si>
  <si>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</si>
  <si>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</si>
  <si>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</si>
  <si>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</si>
  <si>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</si>
  <si>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</si>
  <si>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</si>
  <si>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</si>
  <si>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</si>
  <si>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</si>
  <si>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</si>
  <si>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</si>
  <si>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</si>
  <si>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</si>
  <si>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</si>
  <si>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</si>
  <si>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</si>
  <si>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</si>
  <si>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</si>
  <si>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</si>
  <si>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</si>
  <si>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</si>
  <si>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</si>
  <si>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</si>
  <si>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</si>
  <si>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</si>
  <si>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</si>
  <si>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</si>
  <si>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</si>
  <si>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</si>
  <si>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</si>
  <si>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</si>
  <si>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</si>
  <si>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</si>
  <si>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</si>
  <si>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</si>
  <si>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</si>
  <si>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</si>
  <si>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</si>
  <si>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</si>
  <si>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</si>
  <si>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</si>
  <si>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</si>
  <si>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</si>
  <si>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</si>
  <si>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</si>
  <si>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</si>
  <si>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</si>
  <si>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</si>
  <si>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</si>
  <si>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</si>
  <si>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</si>
  <si>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</si>
  <si>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</si>
  <si>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</si>
  <si>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</si>
  <si>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</si>
  <si>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</si>
  <si>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</si>
  <si>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</si>
  <si>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</si>
  <si>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</si>
  <si>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</si>
  <si>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</si>
  <si>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</si>
  <si>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</si>
  <si>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</si>
  <si>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</si>
  <si>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</si>
  <si>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</si>
  <si>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</si>
  <si>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</si>
  <si>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</si>
  <si>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</si>
  <si>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</si>
  <si>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</si>
  <si>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</si>
  <si>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</si>
  <si>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</si>
  <si>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</si>
  <si>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</si>
  <si>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</si>
  <si>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</si>
  <si>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</si>
  <si>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</si>
  <si>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</si>
  <si>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</si>
  <si>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</si>
  <si>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</si>
  <si>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</si>
  <si>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</si>
  <si>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</si>
  <si>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</si>
  <si>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</si>
  <si>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</si>
  <si>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</si>
  <si>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</si>
  <si>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</si>
  <si>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</si>
  <si>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</si>
  <si>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</si>
  <si>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</si>
  <si>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</si>
  <si>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</si>
  <si>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</si>
  <si>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</si>
  <si>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</si>
  <si>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</si>
  <si>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</si>
  <si>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</si>
  <si>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</si>
  <si>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</si>
  <si>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</si>
  <si>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</si>
  <si>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</si>
  <si>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</si>
  <si>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</si>
  <si>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</si>
  <si>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</si>
  <si>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</si>
  <si>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</si>
  <si>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</si>
  <si>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</si>
  <si>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</si>
  <si>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</si>
  <si>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</si>
  <si>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</si>
  <si>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</si>
  <si>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</si>
  <si>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</si>
  <si>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</si>
  <si>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</si>
  <si>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</si>
  <si>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</si>
  <si>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</si>
  <si>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</si>
  <si>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</si>
  <si>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</si>
  <si>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</si>
  <si>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</si>
  <si>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</si>
  <si>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</si>
  <si>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</si>
  <si>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</si>
  <si>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</si>
  <si>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</si>
  <si>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</si>
  <si>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</si>
  <si>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</si>
  <si>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</si>
  <si>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</si>
  <si>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</si>
  <si>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</si>
  <si>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</si>
  <si>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</si>
  <si>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</si>
  <si>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</si>
  <si>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</si>
  <si>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</si>
  <si>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</si>
  <si>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</si>
  <si>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</si>
  <si>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</si>
  <si>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</si>
  <si>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</si>
  <si>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</si>
  <si>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</si>
  <si>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</si>
  <si>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</si>
  <si>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</si>
  <si>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</si>
  <si>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</si>
  <si>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</si>
  <si>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</si>
  <si>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</si>
  <si>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</si>
  <si>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</si>
  <si>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</si>
  <si>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</si>
  <si>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</si>
  <si>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</si>
  <si>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</si>
  <si>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</si>
  <si>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</si>
  <si>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</si>
  <si>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</si>
  <si>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</si>
  <si>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</si>
  <si>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</si>
  <si>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</si>
  <si>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</si>
  <si>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</si>
  <si>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</si>
  <si>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</si>
  <si>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</si>
  <si>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</si>
  <si>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</si>
  <si>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</si>
  <si>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</si>
  <si>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</si>
  <si>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</si>
  <si>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</si>
  <si>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</si>
  <si>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</si>
  <si>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</si>
  <si>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</si>
  <si>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</si>
  <si>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</si>
  <si>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</si>
  <si>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</si>
  <si>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</si>
  <si>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</si>
  <si>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</si>
  <si>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</si>
  <si>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</si>
  <si>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</si>
  <si>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</si>
  <si>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</si>
  <si>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</si>
  <si>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</si>
  <si>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</si>
  <si>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</si>
  <si>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</si>
  <si>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</si>
  <si>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</si>
  <si>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</si>
  <si>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</si>
  <si>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</si>
  <si>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</si>
  <si>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</si>
  <si>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</si>
  <si>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</si>
  <si>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</si>
  <si>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</si>
  <si>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</si>
  <si>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</si>
  <si>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</si>
  <si>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</si>
  <si>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</si>
  <si>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</si>
  <si>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</si>
  <si>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</si>
  <si>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</si>
  <si>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</si>
  <si>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</si>
  <si>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</si>
  <si>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</si>
  <si>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</si>
  <si>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</si>
  <si>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</si>
  <si>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</si>
  <si>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</si>
  <si>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</si>
  <si>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</si>
  <si>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</si>
  <si>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</si>
  <si>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</si>
  <si>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</si>
  <si>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</si>
  <si>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</si>
  <si>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</si>
  <si>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</si>
  <si>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</si>
  <si>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</si>
  <si>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</si>
  <si>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</si>
  <si>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</si>
  <si>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</si>
  <si>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</si>
  <si>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</si>
  <si>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</si>
  <si>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</si>
  <si>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</si>
  <si>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</si>
  <si>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</si>
  <si>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</si>
  <si>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</si>
  <si>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</si>
  <si>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</si>
  <si>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</si>
  <si>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</si>
  <si>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</si>
  <si>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</si>
  <si>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</si>
  <si>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</si>
  <si>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</si>
  <si>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</si>
  <si>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</si>
  <si>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</si>
  <si>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</si>
  <si>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</si>
  <si>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</si>
  <si>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</si>
  <si>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</si>
  <si>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</si>
  <si>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</si>
  <si>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</si>
  <si>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</si>
  <si>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</si>
  <si>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</si>
  <si>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</si>
  <si>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</si>
  <si>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</si>
  <si>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</si>
  <si>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</si>
  <si>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</si>
  <si>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</si>
  <si>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</si>
  <si>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</si>
  <si>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</si>
  <si>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</si>
  <si>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</si>
  <si>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</si>
  <si>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</si>
  <si>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</si>
  <si>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</si>
  <si>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</si>
  <si>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</si>
  <si>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</si>
  <si>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</si>
  <si>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</si>
  <si>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</si>
  <si>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</si>
  <si>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</si>
  <si>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</si>
  <si>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</si>
  <si>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</si>
  <si>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</si>
  <si>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</si>
  <si>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</si>
  <si>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</si>
  <si>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</si>
  <si>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</si>
  <si>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</si>
  <si>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</si>
  <si>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</si>
  <si>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</si>
  <si>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</si>
  <si>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</si>
  <si>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</si>
  <si>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</si>
  <si>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</si>
  <si>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</si>
  <si>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</si>
  <si>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</si>
  <si>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</si>
  <si>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</si>
  <si>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</si>
  <si>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</si>
  <si>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</si>
  <si>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</si>
  <si>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</si>
  <si>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</si>
  <si>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</si>
  <si>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</si>
  <si>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</si>
  <si>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</si>
  <si>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</si>
  <si>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</si>
  <si>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</si>
  <si>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</si>
  <si>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</si>
  <si>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</si>
  <si>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</si>
  <si>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</si>
  <si>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</si>
  <si>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</si>
  <si>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</si>
  <si>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</si>
  <si>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</si>
  <si>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</si>
  <si>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</si>
  <si>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</si>
  <si>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</si>
  <si>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</si>
  <si>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</si>
  <si>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</si>
  <si>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</si>
  <si>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</si>
  <si>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</si>
  <si>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</si>
  <si>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</si>
  <si>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</si>
  <si>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</si>
  <si>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</si>
  <si>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</si>
  <si>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</si>
  <si>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</si>
  <si>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</si>
  <si>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</si>
  <si>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</si>
  <si>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</si>
  <si>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</si>
  <si>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</si>
  <si>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</si>
  <si>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</si>
  <si>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</si>
  <si>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</si>
  <si>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</si>
  <si>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</si>
  <si>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</si>
  <si>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</si>
  <si>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</si>
  <si>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</si>
  <si>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</si>
  <si>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</si>
  <si>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</si>
  <si>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</si>
  <si>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</si>
  <si>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</si>
  <si>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</si>
  <si>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</si>
  <si>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</si>
  <si>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</si>
  <si>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</si>
  <si>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</si>
  <si>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</si>
  <si>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</si>
  <si>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</si>
  <si>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</si>
  <si>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</si>
  <si>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</si>
  <si>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</si>
  <si>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</si>
  <si>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</si>
  <si>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</si>
  <si>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</si>
  <si>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</si>
  <si>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</si>
  <si>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</si>
  <si>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</si>
  <si>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</si>
  <si>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</si>
  <si>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</si>
  <si>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</si>
  <si>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</si>
  <si>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</si>
  <si>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</si>
  <si>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</si>
  <si>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</si>
  <si>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</si>
  <si>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</si>
  <si>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</si>
  <si>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</si>
  <si>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</si>
  <si>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</si>
  <si>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</si>
  <si>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</si>
  <si>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</si>
  <si>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</si>
  <si>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</si>
  <si>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</si>
  <si>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</si>
  <si>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</si>
  <si>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</si>
  <si>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</si>
  <si>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</si>
  <si>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</si>
  <si>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</si>
  <si>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</si>
  <si>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</si>
  <si>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</si>
  <si>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</si>
  <si>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</si>
  <si>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</si>
  <si>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</si>
  <si>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</si>
  <si>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</si>
  <si>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</si>
  <si>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</si>
  <si>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</si>
  <si>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</si>
  <si>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</si>
  <si>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</si>
  <si>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</si>
  <si>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</si>
  <si>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</si>
  <si>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</si>
  <si>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</si>
  <si>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</si>
  <si>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</si>
  <si>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</si>
  <si>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</si>
  <si>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</si>
  <si>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</si>
  <si>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</si>
  <si>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</si>
  <si>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</si>
  <si>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</si>
  <si>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</si>
  <si>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</si>
  <si>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</si>
  <si>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</si>
  <si>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</si>
  <si>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</si>
  <si>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</si>
  <si>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</si>
  <si>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</si>
  <si>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</si>
  <si>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</si>
  <si>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</si>
  <si>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</si>
  <si>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</si>
  <si>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</si>
  <si>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</si>
  <si>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</si>
  <si>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</si>
  <si>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</si>
  <si>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</si>
  <si>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</si>
  <si>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</si>
  <si>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</si>
  <si>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</si>
  <si>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</si>
  <si>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</si>
  <si>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</si>
  <si>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</si>
  <si>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</si>
  <si>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</si>
  <si>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</si>
  <si>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</si>
  <si>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</si>
  <si>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</si>
  <si>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</si>
  <si>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</si>
  <si>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</si>
  <si>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</si>
  <si>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</si>
  <si>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</si>
  <si>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</si>
  <si>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</si>
  <si>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</si>
  <si>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</si>
  <si>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</si>
  <si>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</si>
  <si>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</si>
  <si>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</si>
  <si>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</si>
  <si>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</si>
  <si>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</si>
  <si>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</si>
  <si>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</si>
  <si>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</si>
  <si>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</si>
  <si>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</si>
  <si>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</si>
  <si>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</si>
  <si>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</si>
  <si>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</si>
  <si>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</si>
  <si>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</si>
  <si>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</si>
  <si>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</si>
  <si>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</si>
  <si>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</si>
  <si>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</si>
  <si>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</si>
  <si>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</si>
  <si>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</si>
  <si>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</si>
  <si>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</si>
  <si>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</si>
  <si>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</si>
  <si>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</si>
  <si>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</si>
  <si>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</si>
  <si>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</si>
  <si>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</si>
  <si>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</si>
  <si>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</si>
  <si>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</si>
  <si>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</si>
  <si>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</si>
  <si>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</si>
  <si>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</si>
  <si>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</si>
  <si>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</si>
  <si>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</si>
  <si>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</si>
  <si>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</si>
  <si>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</si>
  <si>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</si>
  <si>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</si>
  <si>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</si>
  <si>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</si>
  <si>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</si>
  <si>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</si>
  <si>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</si>
  <si>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</si>
  <si>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</si>
  <si>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</si>
  <si>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</si>
  <si>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</si>
  <si>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</si>
  <si>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</si>
  <si>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</si>
  <si>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</si>
  <si>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</si>
  <si>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</si>
  <si>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</si>
  <si>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</si>
  <si>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</si>
  <si>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</si>
  <si>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</si>
  <si>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</si>
  <si>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</si>
  <si>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</si>
  <si>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</si>
  <si>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</si>
  <si>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</si>
  <si>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</si>
  <si>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</si>
  <si>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</si>
  <si>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</si>
  <si>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</si>
  <si>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</si>
  <si>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</si>
  <si>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</si>
  <si>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</si>
  <si>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</si>
  <si>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</si>
  <si>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</si>
  <si>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</si>
  <si>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</si>
  <si>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</si>
  <si>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</si>
  <si>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</si>
  <si>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</si>
  <si>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</si>
  <si>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</si>
  <si>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</si>
  <si>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</si>
  <si>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</si>
  <si>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</si>
  <si>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</si>
  <si>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</si>
  <si>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</si>
  <si>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</si>
  <si>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</si>
  <si>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</si>
  <si>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</si>
  <si>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</si>
  <si>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</si>
  <si>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</si>
  <si>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</si>
  <si>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</si>
  <si>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</si>
  <si>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</si>
  <si>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</si>
  <si>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</si>
  <si>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</si>
  <si>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</si>
  <si>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</si>
  <si>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</si>
  <si>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</si>
  <si>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</si>
  <si>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</si>
  <si>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</si>
  <si>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</si>
  <si>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</si>
  <si>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</si>
  <si>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</si>
  <si>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</si>
  <si>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</si>
  <si>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</si>
  <si>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</si>
  <si>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</si>
  <si>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</si>
  <si>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</si>
  <si>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</si>
  <si>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</si>
  <si>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</si>
  <si>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</si>
  <si>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</si>
  <si>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</si>
  <si>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</si>
  <si>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</si>
  <si>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</si>
  <si>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</si>
  <si>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</si>
  <si>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</si>
  <si>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</si>
  <si>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</si>
  <si>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</si>
  <si>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</si>
  <si>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</si>
  <si>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</si>
  <si>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</si>
  <si>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</si>
  <si>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</si>
  <si>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</si>
  <si>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</si>
  <si>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</si>
  <si>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</si>
  <si>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</si>
  <si>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</si>
  <si>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</si>
  <si>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</si>
  <si>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</si>
  <si>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</si>
  <si>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</si>
  <si>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</si>
  <si>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</si>
  <si>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</si>
  <si>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</si>
  <si>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</si>
  <si>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</si>
  <si>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</si>
  <si>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</si>
  <si>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</si>
  <si>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</si>
  <si>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</si>
  <si>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</si>
  <si>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</si>
  <si>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</si>
  <si>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</si>
  <si>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</si>
  <si>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</si>
  <si>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</si>
  <si>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</si>
  <si>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</si>
  <si>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</si>
  <si>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</si>
  <si>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</si>
  <si>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</si>
  <si>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</si>
  <si>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</si>
  <si>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</si>
  <si>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</si>
  <si>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</si>
  <si>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</si>
  <si>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</si>
  <si>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</si>
  <si>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</si>
  <si>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</si>
  <si>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</si>
  <si>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</si>
  <si>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</si>
  <si>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</si>
  <si>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</si>
  <si>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</si>
  <si>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</si>
  <si>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</si>
  <si>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</si>
  <si>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</si>
  <si>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</si>
  <si>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</si>
  <si>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</si>
  <si>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</si>
  <si>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</si>
  <si>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</si>
  <si>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</si>
  <si>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</si>
  <si>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</si>
  <si>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</si>
  <si>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</si>
  <si>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</si>
  <si>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</si>
  <si>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</si>
  <si>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</si>
  <si>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</si>
  <si>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</si>
  <si>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</si>
  <si>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</si>
  <si>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</si>
  <si>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</si>
  <si>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</si>
  <si>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</si>
  <si>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</si>
  <si>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</si>
  <si>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</si>
  <si>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</si>
  <si>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</si>
  <si>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</si>
  <si>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</si>
  <si>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</si>
  <si>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</si>
  <si>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</si>
  <si>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</si>
  <si>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</si>
  <si>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</si>
  <si>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</si>
  <si>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</si>
  <si>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</si>
  <si>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</si>
  <si>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</si>
  <si>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</si>
  <si>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</si>
  <si>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</si>
  <si>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</si>
  <si>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</si>
  <si>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</si>
  <si>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</si>
  <si>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</si>
  <si>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</si>
  <si>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</si>
  <si>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</si>
  <si>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</si>
  <si>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</si>
  <si>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</si>
  <si>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</si>
  <si>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</si>
  <si>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</si>
  <si>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</si>
  <si>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</si>
  <si>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</si>
  <si>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</si>
  <si>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</si>
  <si>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</si>
  <si>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</si>
  <si>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</si>
  <si>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</si>
  <si>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</si>
  <si>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</si>
  <si>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</si>
  <si>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</si>
  <si>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</si>
  <si>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</si>
  <si>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</si>
  <si>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</si>
  <si>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</si>
  <si>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</si>
  <si>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</si>
  <si>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</si>
  <si>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</si>
  <si>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</si>
  <si>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</si>
  <si>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</si>
  <si>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</si>
  <si>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</si>
  <si>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</si>
  <si>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</si>
  <si>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</si>
  <si>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</si>
  <si>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</si>
  <si>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</si>
  <si>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</si>
  <si>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</si>
  <si>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</si>
  <si>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</si>
  <si>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</si>
  <si>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</si>
  <si>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</si>
  <si>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</si>
  <si>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</si>
  <si>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</si>
  <si>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</si>
  <si>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</si>
  <si>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</si>
  <si>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</si>
  <si>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</si>
  <si>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</si>
  <si>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</si>
  <si>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</si>
  <si>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</si>
  <si>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</si>
  <si>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</si>
  <si>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</si>
  <si>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</si>
  <si>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</si>
  <si>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</si>
  <si>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</si>
  <si>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</si>
  <si>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</si>
  <si>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</si>
  <si>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</si>
  <si>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</si>
  <si>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</si>
  <si>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</si>
  <si>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</si>
  <si>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</si>
  <si>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</si>
  <si>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</si>
  <si>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</si>
  <si>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</si>
  <si>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</si>
  <si>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</si>
  <si>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</si>
  <si>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</si>
  <si>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</si>
  <si>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</si>
  <si>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</si>
  <si>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</si>
  <si>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</si>
  <si>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</si>
  <si>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</si>
  <si>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</si>
  <si>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</si>
  <si>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</si>
  <si>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</si>
  <si>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</si>
  <si>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</si>
  <si>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</si>
  <si>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</si>
  <si>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</si>
  <si>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</si>
  <si>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</si>
  <si>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</si>
  <si>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</si>
  <si>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</si>
  <si>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</si>
  <si>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</si>
  <si>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</si>
  <si>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</si>
  <si>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</si>
  <si>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</si>
  <si>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</si>
  <si>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</si>
  <si>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</si>
  <si>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</si>
  <si>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</si>
  <si>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</si>
  <si>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</si>
  <si>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</si>
  <si>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</si>
  <si>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</si>
  <si>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</si>
  <si>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</si>
  <si>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</si>
  <si>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</si>
  <si>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</si>
  <si>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</si>
  <si>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</si>
  <si>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</si>
  <si>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</si>
  <si>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</si>
  <si>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</si>
  <si>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</si>
  <si>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</si>
  <si>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</si>
  <si>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</si>
  <si>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</si>
  <si>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</si>
  <si>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</si>
  <si>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</si>
  <si>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</si>
  <si>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</si>
  <si>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</si>
  <si>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</si>
  <si>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</si>
  <si>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</si>
  <si>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</si>
  <si>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</si>
  <si>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</si>
  <si>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</si>
  <si>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</si>
  <si>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</si>
  <si>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</si>
  <si>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</si>
  <si>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</si>
  <si>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</si>
  <si>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</si>
  <si>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</si>
  <si>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</si>
  <si>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</si>
  <si>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</si>
  <si>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</si>
  <si>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</si>
  <si>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</si>
  <si>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</si>
  <si>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</si>
  <si>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</si>
  <si>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</si>
  <si>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</si>
  <si>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</si>
  <si>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</si>
  <si>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</si>
  <si>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</si>
  <si>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</si>
  <si>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</si>
  <si>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</si>
  <si>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</si>
  <si>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</si>
  <si>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</si>
  <si>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</si>
  <si>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</si>
  <si>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</si>
  <si>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</si>
  <si>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</si>
  <si>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</si>
  <si>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</si>
  <si>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</si>
  <si>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</si>
  <si>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</si>
  <si>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</si>
  <si>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</si>
  <si>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</si>
  <si>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</si>
  <si>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</si>
  <si>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</si>
  <si>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</si>
  <si>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</si>
  <si>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</si>
  <si>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</si>
  <si>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</si>
  <si>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</si>
  <si>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</si>
  <si>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</si>
  <si>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</si>
  <si>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</si>
  <si>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</si>
  <si>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</si>
  <si>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</si>
  <si>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</si>
  <si>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</si>
  <si>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</si>
  <si>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</si>
  <si>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</si>
  <si>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</si>
  <si>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</si>
  <si>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</si>
  <si>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</si>
  <si>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</si>
  <si>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</si>
  <si>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</si>
  <si>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</si>
  <si>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</si>
  <si>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</si>
  <si>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</si>
  <si>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</si>
  <si>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</si>
  <si>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</si>
  <si>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</si>
  <si>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</si>
  <si>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</si>
  <si>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</si>
  <si>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</si>
  <si>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</si>
  <si>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</si>
  <si>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</si>
  <si>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</si>
  <si>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</si>
  <si>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</si>
  <si>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</si>
  <si>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</si>
  <si>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</si>
  <si>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</si>
  <si>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</si>
  <si>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</si>
  <si>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</si>
  <si>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</si>
  <si>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</si>
  <si>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</si>
  <si>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</si>
  <si>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</si>
  <si>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</si>
  <si>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</si>
  <si>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</si>
  <si>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</si>
  <si>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</si>
  <si>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</si>
  <si>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</si>
  <si>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</si>
  <si>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</si>
  <si>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</si>
  <si>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</si>
  <si>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</si>
  <si>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</si>
  <si>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</si>
  <si>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</si>
  <si>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</si>
  <si>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</si>
  <si>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</si>
  <si>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</si>
  <si>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</si>
  <si>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</si>
  <si>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</si>
  <si>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</si>
  <si>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</si>
  <si>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</si>
  <si>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</si>
  <si>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</si>
  <si>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</si>
  <si>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</si>
  <si>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</si>
  <si>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</si>
  <si>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</si>
  <si>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</si>
  <si>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</si>
  <si>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</si>
  <si>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</si>
  <si>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</si>
  <si>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</si>
  <si>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</si>
  <si>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</si>
  <si>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</si>
  <si>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</si>
  <si>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</si>
  <si>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</si>
  <si>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</si>
  <si>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</si>
  <si>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</si>
  <si>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</si>
  <si>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</si>
  <si>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</si>
  <si>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</si>
  <si>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</si>
  <si>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</si>
  <si>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</si>
  <si>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</si>
  <si>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</si>
  <si>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</si>
  <si>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</si>
  <si>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</si>
  <si>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</si>
  <si>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</si>
  <si>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</si>
  <si>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</si>
  <si>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</si>
  <si>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</si>
  <si>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</si>
  <si>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</si>
  <si>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</si>
  <si>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</si>
  <si>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</si>
  <si>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</si>
  <si>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</si>
  <si>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</si>
  <si>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</si>
  <si>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</si>
  <si>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</si>
  <si>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</si>
  <si>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</si>
  <si>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</si>
  <si>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</si>
  <si>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</si>
  <si>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</si>
  <si>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</si>
  <si>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</si>
  <si>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</si>
  <si>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</si>
  <si>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</si>
  <si>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</si>
  <si>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</si>
  <si>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</si>
  <si>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</si>
  <si>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</si>
  <si>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</si>
  <si>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</si>
  <si>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</si>
  <si>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</si>
  <si>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</si>
  <si>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</si>
  <si>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</si>
  <si>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</si>
  <si>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</si>
  <si>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</si>
  <si>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</si>
  <si>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</si>
  <si>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</si>
  <si>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</si>
  <si>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</si>
  <si>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</si>
  <si>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</si>
  <si>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</si>
  <si>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</si>
  <si>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</si>
  <si>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</si>
  <si>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</si>
  <si>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</si>
  <si>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</si>
  <si>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</si>
  <si>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</si>
  <si>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</si>
  <si>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</si>
  <si>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</si>
  <si>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</si>
  <si>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</si>
  <si>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</si>
  <si>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</si>
  <si>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</si>
  <si>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</si>
  <si>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</si>
  <si>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</si>
  <si>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</si>
  <si>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</si>
  <si>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</si>
  <si>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</si>
  <si>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</si>
  <si>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</si>
  <si>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</si>
  <si>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</si>
  <si>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</si>
  <si>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</si>
  <si>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</si>
  <si>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</si>
  <si>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</si>
  <si>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</si>
  <si>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</si>
  <si>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</si>
  <si>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</si>
  <si>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</si>
  <si>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</si>
  <si>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</si>
  <si>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</si>
  <si>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</si>
  <si>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</si>
  <si>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</si>
  <si>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</si>
  <si>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</si>
  <si>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</si>
  <si>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</si>
  <si>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</si>
  <si>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</si>
  <si>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</si>
  <si>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</si>
  <si>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</si>
  <si>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</si>
  <si>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</si>
  <si>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</si>
  <si>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</si>
  <si>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</si>
  <si>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</si>
  <si>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</si>
  <si>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</si>
  <si>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</si>
  <si>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</si>
  <si>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</si>
  <si>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</si>
  <si>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</si>
  <si>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</si>
  <si>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</si>
  <si>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</si>
  <si>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</si>
  <si>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</si>
  <si>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</si>
  <si>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</si>
  <si>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</si>
  <si>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</si>
  <si>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</si>
  <si>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</si>
  <si>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</si>
  <si>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</si>
  <si>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</si>
  <si>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</si>
  <si>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</si>
  <si>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</si>
  <si>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</si>
  <si>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</si>
  <si>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</si>
  <si>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</si>
  <si>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</si>
  <si>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</si>
  <si>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</si>
  <si>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</si>
  <si>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</si>
  <si>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</si>
  <si>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</si>
  <si>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</si>
  <si>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</si>
  <si>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</si>
  <si>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</si>
  <si>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</si>
  <si>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</si>
  <si>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</si>
  <si>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</si>
  <si>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</si>
  <si>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</si>
  <si>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</si>
  <si>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</si>
  <si>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</si>
  <si>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</si>
  <si>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</si>
  <si>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</si>
  <si>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</si>
  <si>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</si>
  <si>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</si>
  <si>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</si>
  <si>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</si>
  <si>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</si>
  <si>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</si>
  <si>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</si>
  <si>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</si>
  <si>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</si>
  <si>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</si>
  <si>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</si>
  <si>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</si>
  <si>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</si>
  <si>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</si>
  <si>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</si>
  <si>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</si>
  <si>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</si>
  <si>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</si>
  <si>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</si>
  <si>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</si>
  <si>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</si>
  <si>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</si>
  <si>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</si>
  <si>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</si>
  <si>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</si>
  <si>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</si>
  <si>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</si>
  <si>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</si>
  <si>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</si>
  <si>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</si>
  <si>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</si>
  <si>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</si>
  <si>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</si>
  <si>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</si>
  <si>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</si>
  <si>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</si>
  <si>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</si>
  <si>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</si>
  <si>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</si>
  <si>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</si>
  <si>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</si>
  <si>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</si>
  <si>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</si>
  <si>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</si>
  <si>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</si>
  <si>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</si>
  <si>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</si>
  <si>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</si>
  <si>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</si>
  <si>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</si>
  <si>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</si>
  <si>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</si>
  <si>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</si>
  <si>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</si>
  <si>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</si>
  <si>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</si>
  <si>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</si>
  <si>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</si>
  <si>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</si>
  <si>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</si>
  <si>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</si>
  <si>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</si>
  <si>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</si>
  <si>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</si>
  <si>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</si>
  <si>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</si>
  <si>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</si>
  <si>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</si>
  <si>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</si>
  <si>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</si>
  <si>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</si>
  <si>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</si>
  <si>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</si>
  <si>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</si>
  <si>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</si>
  <si>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</si>
  <si>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</si>
  <si>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</si>
  <si>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</si>
  <si>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</si>
  <si>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</si>
  <si>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</si>
  <si>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</si>
  <si>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</si>
  <si>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</si>
  <si>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</si>
  <si>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</si>
  <si>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</si>
  <si>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</si>
  <si>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</si>
  <si>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</si>
  <si>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</si>
  <si>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</si>
  <si>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</si>
  <si>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</si>
  <si>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</si>
  <si>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</si>
  <si>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</si>
  <si>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</si>
  <si>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</si>
  <si>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</si>
  <si>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</si>
  <si>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</si>
  <si>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</si>
  <si>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</si>
  <si>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</si>
  <si>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</si>
  <si>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</si>
  <si>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</si>
  <si>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</si>
  <si>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</si>
  <si>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</si>
  <si>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</si>
  <si>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</si>
  <si>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</si>
  <si>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</si>
  <si>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</si>
  <si>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</si>
  <si>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</si>
  <si>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</si>
  <si>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</si>
  <si>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</si>
  <si>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</si>
  <si>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</si>
  <si>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</si>
  <si>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</si>
  <si>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</si>
  <si>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</si>
  <si>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</si>
  <si>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</si>
  <si>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</si>
  <si>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</si>
  <si>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</si>
  <si>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</si>
  <si>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</si>
  <si>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</si>
  <si>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</si>
  <si>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</si>
  <si>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</si>
  <si>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</si>
  <si>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</si>
  <si>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</si>
  <si>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</si>
  <si>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</si>
  <si>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</si>
  <si>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</si>
  <si>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</si>
  <si>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</si>
  <si>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</si>
  <si>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</si>
  <si>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</si>
  <si>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</si>
  <si>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</si>
  <si>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</si>
  <si>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</si>
  <si>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</si>
  <si>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</si>
  <si>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</si>
  <si>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</si>
  <si>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</si>
  <si>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</si>
  <si>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</si>
  <si>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</si>
  <si>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</si>
  <si>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</si>
  <si>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</si>
  <si>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</si>
  <si>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</si>
  <si>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</si>
  <si>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</si>
  <si>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</si>
  <si>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</si>
  <si>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</si>
  <si>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</si>
  <si>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</si>
  <si>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</si>
  <si>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</si>
  <si>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</si>
  <si>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</si>
  <si>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</si>
  <si>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</si>
  <si>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</si>
  <si>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</si>
  <si>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</si>
  <si>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</si>
  <si>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</si>
  <si>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</si>
  <si>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</si>
  <si>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</si>
  <si>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</si>
  <si>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</si>
  <si>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</si>
  <si>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</si>
  <si>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</si>
  <si>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</si>
  <si>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</si>
  <si>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</si>
  <si>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</si>
  <si>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</si>
  <si>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</si>
  <si>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</si>
  <si>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</si>
  <si>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</si>
  <si>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</si>
  <si>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</si>
  <si>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</si>
  <si>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</si>
  <si>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</si>
  <si>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</si>
  <si>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</si>
  <si>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</si>
  <si>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</si>
  <si>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</si>
  <si>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</si>
  <si>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</si>
  <si>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</si>
  <si>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</si>
  <si>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</si>
  <si>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</si>
  <si>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</si>
  <si>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</si>
  <si>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</si>
  <si>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</si>
  <si>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</si>
  <si>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</si>
  <si>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</si>
  <si>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</si>
  <si>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</si>
  <si>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</si>
  <si>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</si>
  <si>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</si>
  <si>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</si>
  <si>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</si>
  <si>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</si>
  <si>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</si>
  <si>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</si>
  <si>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</si>
  <si>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</si>
  <si>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</si>
  <si>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</si>
  <si>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</si>
  <si>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</si>
  <si>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</si>
  <si>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</si>
  <si>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</si>
  <si>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</si>
  <si>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</si>
  <si>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</si>
  <si>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</si>
  <si>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</si>
  <si>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</si>
  <si>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</si>
  <si>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</si>
  <si>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</si>
  <si>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</si>
  <si>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</si>
  <si>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</si>
  <si>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</si>
  <si>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</si>
  <si>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</si>
  <si>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</si>
  <si>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</si>
  <si>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</si>
  <si>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</si>
  <si>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</si>
  <si>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</si>
  <si>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</si>
  <si>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</si>
  <si>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</si>
  <si>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</si>
  <si>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</si>
  <si>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</si>
  <si>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</si>
  <si>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</si>
  <si>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</si>
  <si>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</si>
  <si>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</si>
  <si>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</si>
  <si>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</si>
  <si>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</si>
  <si>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</si>
  <si>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</si>
  <si>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</si>
  <si>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</si>
  <si>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</si>
  <si>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</si>
  <si>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</si>
  <si>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</si>
  <si>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</si>
  <si>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</si>
  <si>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</si>
  <si>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</si>
  <si>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</si>
  <si>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</si>
  <si>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</si>
  <si>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</si>
  <si>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</si>
  <si>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</si>
  <si>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</si>
  <si>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</si>
  <si>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</si>
  <si>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</si>
  <si>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</si>
  <si>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</si>
  <si>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</si>
  <si>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</si>
  <si>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</si>
  <si>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</si>
  <si>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</si>
  <si>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</si>
  <si>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</si>
  <si>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</si>
  <si>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</si>
  <si>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</si>
  <si>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</si>
  <si>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</si>
  <si>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</si>
  <si>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</si>
  <si>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</si>
  <si>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</si>
  <si>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</si>
  <si>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</si>
  <si>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</si>
  <si>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</si>
  <si>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</si>
  <si>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</si>
  <si>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</si>
  <si>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</si>
  <si>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</si>
  <si>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</si>
  <si>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</si>
  <si>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</si>
  <si>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</si>
  <si>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</si>
  <si>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</si>
  <si>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</si>
  <si>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</si>
  <si>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</si>
  <si>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</si>
  <si>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</si>
  <si>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</si>
  <si>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</si>
  <si>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</si>
  <si>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</si>
  <si>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</si>
  <si>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</si>
  <si>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</si>
  <si>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</si>
  <si>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</si>
  <si>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</si>
  <si>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</si>
  <si>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</si>
  <si>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</si>
  <si>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</si>
  <si>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</si>
  <si>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</si>
  <si>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</si>
  <si>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</si>
  <si>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</si>
  <si>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</si>
  <si>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</si>
  <si>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</si>
  <si>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</si>
  <si>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</si>
  <si>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</si>
  <si>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</si>
  <si>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</si>
  <si>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</si>
  <si>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</si>
  <si>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</si>
  <si>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</si>
  <si>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</si>
  <si>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</si>
  <si>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</si>
  <si>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</si>
  <si>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</si>
  <si>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</si>
  <si>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</si>
  <si>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</si>
  <si>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</si>
  <si>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</si>
  <si>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</si>
  <si>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</si>
  <si>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</si>
  <si>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</si>
  <si>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</si>
  <si>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</si>
  <si>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</si>
  <si>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</si>
  <si>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</si>
  <si>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</si>
  <si>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</si>
  <si>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</si>
  <si>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</si>
  <si>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</si>
  <si>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</si>
  <si>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</si>
  <si>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</si>
  <si>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</si>
  <si>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</si>
  <si>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</si>
  <si>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</si>
  <si>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</si>
  <si>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</si>
  <si>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</si>
  <si>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</si>
  <si>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</si>
  <si>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</si>
  <si>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</si>
  <si>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</si>
  <si>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</si>
  <si>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</si>
  <si>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</si>
  <si>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</si>
  <si>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</si>
  <si>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</si>
  <si>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</si>
  <si>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</si>
  <si>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</si>
  <si>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</si>
  <si>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</si>
  <si>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</si>
  <si>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</si>
  <si>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</si>
  <si>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</si>
  <si>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</si>
  <si>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</si>
  <si>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</si>
  <si>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</si>
  <si>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</si>
  <si>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</si>
  <si>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</si>
  <si>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</si>
  <si>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</si>
  <si>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</si>
  <si>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</si>
  <si>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</si>
  <si>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</si>
  <si>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</si>
  <si>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</si>
  <si>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</si>
  <si>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</si>
  <si>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</si>
  <si>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</si>
  <si>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</si>
  <si>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</si>
  <si>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</si>
  <si>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</si>
  <si>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</si>
  <si>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</si>
  <si>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</si>
  <si>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</si>
  <si>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</si>
  <si>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</si>
  <si>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</si>
  <si>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</si>
  <si>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</si>
  <si>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</si>
  <si>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</si>
  <si>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</si>
  <si>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</si>
  <si>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</si>
  <si>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</si>
  <si>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</si>
  <si>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</si>
  <si>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</si>
  <si>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</si>
  <si>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</si>
  <si>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</si>
  <si>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</si>
  <si>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</si>
  <si>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</si>
  <si>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</si>
  <si>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</si>
  <si>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</si>
  <si>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</si>
  <si>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</si>
  <si>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</si>
  <si>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</si>
  <si>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</si>
  <si>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</si>
  <si>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</si>
  <si>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</si>
  <si>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</si>
  <si>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</si>
  <si>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</si>
  <si>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</si>
  <si>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</si>
  <si>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</si>
  <si>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</si>
  <si>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</si>
  <si>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</si>
  <si>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</si>
  <si>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</si>
  <si>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</si>
  <si>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</si>
  <si>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</si>
  <si>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</si>
  <si>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</si>
  <si>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</si>
  <si>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</si>
  <si>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</si>
  <si>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</si>
  <si>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</si>
  <si>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</si>
  <si>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</si>
  <si>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</si>
  <si>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</si>
  <si>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</si>
  <si>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</si>
  <si>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</si>
  <si>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</si>
  <si>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</si>
  <si>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</si>
  <si>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</si>
  <si>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</si>
  <si>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</si>
  <si>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</si>
  <si>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</si>
  <si>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</si>
  <si>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</si>
  <si>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</si>
  <si>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</si>
  <si>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</si>
  <si>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</si>
  <si>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</si>
  <si>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</si>
  <si>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</si>
  <si>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</si>
  <si>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</si>
  <si>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</si>
  <si>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</si>
  <si>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</si>
  <si>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</si>
  <si>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</si>
  <si>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</si>
  <si>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</si>
  <si>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</si>
  <si>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</si>
  <si>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</si>
  <si>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</si>
  <si>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</si>
  <si>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</si>
  <si>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</si>
  <si>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</si>
  <si>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</si>
  <si>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</si>
  <si>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</si>
  <si>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</si>
  <si>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</si>
  <si>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</si>
  <si>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</si>
  <si>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</si>
  <si>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</si>
  <si>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</si>
  <si>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</si>
  <si>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</si>
  <si>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</si>
  <si>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</si>
  <si>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</si>
  <si>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</si>
  <si>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</si>
  <si>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</si>
  <si>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</si>
  <si>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</si>
  <si>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</si>
  <si>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</si>
  <si>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</si>
  <si>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</si>
  <si>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</si>
  <si>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</si>
  <si>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</si>
  <si>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</si>
  <si>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</si>
  <si>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</si>
  <si>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</si>
  <si>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</si>
  <si>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</si>
  <si>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</si>
  <si>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</si>
  <si>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</si>
  <si>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</si>
  <si>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</si>
  <si>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</si>
  <si>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</si>
  <si>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</si>
  <si>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</si>
  <si>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</si>
  <si>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</si>
  <si>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</si>
  <si>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</si>
  <si>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</si>
  <si>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</si>
  <si>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</si>
  <si>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</si>
  <si>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</si>
  <si>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</si>
  <si>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</si>
  <si>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</si>
  <si>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</si>
  <si>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</si>
  <si>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</si>
  <si>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</si>
  <si>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</si>
  <si>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</si>
  <si>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</si>
  <si>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</si>
  <si>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</si>
  <si>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</si>
  <si>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</si>
  <si>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</si>
  <si>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</si>
  <si>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</si>
  <si>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</si>
  <si>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</si>
  <si>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</si>
  <si>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</si>
  <si>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</si>
  <si>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</si>
  <si>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</si>
  <si>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</si>
  <si>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</si>
  <si>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</si>
  <si>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</si>
  <si>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</si>
  <si>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</si>
  <si>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</si>
  <si>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</si>
  <si>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</si>
  <si>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</si>
  <si>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</si>
  <si>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</si>
  <si>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</si>
  <si>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</si>
  <si>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</si>
  <si>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</si>
  <si>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</si>
  <si>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</si>
  <si>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</si>
  <si>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</si>
  <si>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</si>
  <si>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</si>
  <si>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</si>
  <si>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</si>
  <si>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</si>
  <si>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</si>
  <si>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</si>
  <si>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</si>
  <si>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</si>
  <si>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</si>
  <si>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</si>
  <si>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</si>
  <si>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</si>
  <si>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</si>
  <si>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</si>
  <si>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</si>
  <si>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</si>
  <si>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</si>
  <si>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</si>
  <si>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</si>
  <si>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</si>
  <si>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</si>
  <si>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</si>
  <si>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</si>
  <si>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</si>
  <si>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</si>
  <si>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</si>
  <si>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</si>
  <si>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</si>
  <si>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</si>
  <si>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</si>
  <si>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</si>
  <si>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</si>
  <si>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</si>
  <si>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</si>
  <si>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</si>
  <si>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</si>
  <si>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</si>
  <si>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</si>
  <si>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</si>
  <si>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</si>
  <si>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</si>
  <si>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</si>
  <si>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</si>
  <si>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</si>
  <si>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</si>
  <si>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</si>
  <si>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</si>
  <si>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</si>
  <si>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</si>
  <si>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</si>
  <si>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</si>
  <si>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</si>
  <si>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</si>
  <si>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</si>
  <si>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</si>
  <si>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</si>
  <si>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</si>
  <si>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</si>
  <si>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</si>
  <si>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</si>
  <si>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</si>
  <si>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</si>
  <si>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</si>
  <si>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</si>
  <si>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</si>
  <si>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</si>
  <si>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</si>
  <si>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</si>
  <si>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</si>
  <si>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</si>
  <si>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</si>
  <si>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</si>
  <si>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</si>
  <si>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</si>
  <si>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</si>
  <si>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</si>
  <si>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</si>
  <si>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</si>
  <si>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</si>
  <si>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</si>
  <si>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</si>
  <si>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</si>
  <si>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</si>
  <si>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</si>
  <si>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</si>
  <si>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</si>
  <si>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</si>
  <si>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</si>
  <si>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</si>
  <si>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</si>
  <si>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</si>
  <si>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</si>
  <si>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</si>
  <si>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</si>
  <si>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</si>
  <si>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</si>
  <si>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</si>
  <si>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</si>
  <si>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</si>
  <si>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</si>
  <si>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</si>
  <si>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</si>
  <si>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</si>
  <si>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</si>
  <si>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</si>
  <si>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</si>
  <si>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</si>
  <si>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</si>
  <si>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</si>
  <si>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</si>
  <si>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</si>
  <si>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</si>
  <si>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</si>
  <si>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</si>
  <si>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</si>
  <si>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</si>
  <si>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</si>
  <si>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</si>
  <si>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</si>
  <si>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</si>
  <si>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</si>
  <si>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</si>
  <si>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</si>
  <si>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</si>
  <si>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</si>
  <si>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</si>
  <si>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</si>
  <si>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</si>
  <si>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</si>
  <si>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</si>
  <si>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</si>
  <si>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</si>
  <si>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</si>
  <si>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</si>
  <si>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</si>
  <si>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</si>
  <si>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</si>
  <si>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</si>
  <si>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</si>
  <si>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</si>
  <si>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</si>
  <si>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</si>
  <si>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</si>
  <si>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</si>
  <si>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</si>
  <si>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</si>
  <si>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</si>
  <si>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</si>
  <si>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</si>
  <si>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</si>
  <si>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</si>
  <si>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</si>
  <si>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</si>
  <si>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</si>
  <si>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</si>
  <si>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</si>
  <si>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</si>
  <si>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</si>
  <si>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</si>
  <si>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</si>
  <si>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</si>
  <si>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</si>
  <si>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</si>
  <si>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</si>
  <si>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</si>
  <si>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</si>
  <si>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</si>
  <si>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</si>
  <si>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</si>
  <si>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</si>
  <si>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</si>
  <si>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</si>
  <si>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</si>
  <si>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</si>
  <si>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</si>
  <si>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</si>
  <si>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</si>
  <si>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</si>
  <si>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</si>
  <si>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</si>
  <si>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</si>
  <si>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</si>
  <si>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</si>
  <si>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</si>
  <si>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</si>
  <si>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</si>
  <si>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</si>
  <si>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</si>
  <si>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</si>
  <si>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</si>
  <si>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</si>
  <si>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</si>
  <si>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</si>
  <si>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</si>
  <si>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</si>
  <si>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</si>
  <si>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</si>
  <si>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</si>
  <si>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</si>
  <si>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</si>
  <si>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</si>
  <si>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</si>
  <si>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</si>
  <si>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</si>
  <si>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</si>
  <si>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</si>
  <si>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</si>
  <si>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</si>
  <si>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</si>
  <si>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</si>
  <si>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</si>
  <si>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</si>
  <si>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</si>
  <si>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</si>
  <si>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</si>
  <si>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</si>
  <si>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</si>
  <si>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</si>
  <si>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</si>
  <si>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</si>
  <si>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</si>
  <si>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</si>
  <si>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</si>
  <si>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</si>
  <si>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</si>
  <si>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</si>
  <si>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</si>
  <si>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</si>
  <si>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</si>
  <si>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</si>
  <si>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</si>
  <si>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</si>
  <si>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</si>
  <si>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</si>
  <si>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</si>
  <si>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</si>
  <si>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</si>
  <si>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</si>
  <si>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</si>
  <si>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</si>
  <si>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</si>
  <si>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</si>
  <si>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</si>
  <si>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</si>
  <si>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</si>
  <si>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</si>
  <si>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</si>
  <si>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</si>
  <si>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</si>
  <si>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</si>
  <si>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</si>
  <si>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</si>
  <si>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</si>
  <si>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</si>
  <si>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</si>
  <si>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</si>
  <si>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</si>
  <si>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</si>
  <si>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</si>
  <si>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</si>
  <si>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</si>
  <si>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</si>
  <si>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</si>
  <si>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</si>
  <si>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</si>
  <si>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</si>
  <si>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</si>
  <si>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</si>
  <si>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</si>
  <si>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</si>
  <si>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</si>
  <si>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</si>
  <si>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</si>
  <si>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</si>
  <si>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</si>
  <si>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</si>
  <si>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</si>
  <si>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</si>
  <si>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</si>
  <si>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</si>
  <si>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</si>
  <si>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</si>
  <si>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</si>
  <si>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</si>
  <si>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</si>
  <si>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</si>
  <si>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</si>
  <si>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</si>
  <si>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</si>
  <si>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</si>
  <si>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</si>
  <si>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</si>
  <si>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</si>
  <si>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</si>
  <si>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</si>
  <si>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</si>
  <si>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</si>
  <si>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</si>
  <si>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</si>
  <si>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</si>
  <si>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</si>
  <si>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</si>
  <si>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</si>
  <si>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</si>
  <si>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</si>
  <si>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</si>
  <si>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</si>
  <si>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</si>
  <si>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</si>
  <si>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</si>
  <si>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</si>
  <si>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</si>
  <si>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</si>
  <si>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</si>
  <si>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</si>
  <si>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</si>
  <si>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</si>
  <si>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</si>
  <si>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</si>
  <si>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</si>
  <si>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</si>
  <si>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</si>
  <si>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</si>
  <si>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</si>
  <si>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</si>
  <si>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</si>
  <si>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</si>
  <si>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</si>
  <si>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</si>
  <si>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</si>
  <si>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</si>
  <si>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</si>
  <si>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</si>
  <si>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</si>
  <si>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</si>
  <si>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</si>
  <si>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</si>
  <si>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</si>
  <si>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</si>
  <si>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</si>
  <si>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</si>
  <si>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</si>
  <si>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</si>
  <si>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</si>
  <si>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</si>
  <si>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</si>
  <si>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</si>
  <si>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</si>
  <si>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</si>
  <si>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</si>
  <si>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</si>
  <si>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</si>
  <si>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</si>
  <si>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</si>
  <si>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</si>
  <si>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</si>
  <si>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</si>
  <si>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</si>
  <si>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</si>
  <si>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</si>
  <si>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</si>
  <si>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</si>
  <si>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</si>
  <si>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</si>
  <si>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</si>
  <si>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</si>
  <si>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</si>
  <si>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</si>
  <si>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</si>
  <si>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</si>
  <si>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</si>
  <si>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</si>
  <si>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</si>
  <si>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</si>
  <si>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</si>
  <si>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</si>
  <si>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</si>
  <si>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</si>
  <si>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</si>
  <si>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</si>
  <si>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</si>
  <si>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</si>
  <si>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</si>
  <si>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</si>
  <si>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</si>
  <si>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</si>
  <si>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</si>
  <si>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</si>
  <si>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</si>
  <si>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</si>
  <si>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</si>
  <si>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</si>
  <si>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</si>
  <si>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</si>
  <si>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</si>
  <si>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</si>
  <si>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</si>
  <si>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</si>
  <si>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</si>
  <si>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</si>
  <si>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</si>
  <si>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</si>
  <si>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</si>
  <si>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</si>
  <si>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</si>
  <si>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</si>
  <si>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</si>
  <si>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</si>
  <si>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</si>
  <si>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</si>
  <si>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</si>
  <si>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</si>
  <si>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</si>
  <si>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</si>
  <si>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</si>
  <si>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</si>
  <si>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</si>
  <si>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</si>
  <si>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</si>
  <si>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</si>
  <si>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</si>
  <si>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</si>
  <si>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</si>
  <si>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</si>
  <si>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</si>
  <si>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</si>
  <si>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</si>
  <si>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</si>
  <si>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</si>
  <si>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</si>
  <si>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</si>
  <si>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</si>
  <si>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</si>
  <si>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</si>
  <si>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</si>
  <si>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</si>
  <si>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</si>
  <si>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</si>
  <si>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</si>
  <si>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</si>
  <si>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</si>
  <si>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</si>
  <si>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</si>
  <si>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</si>
  <si>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</si>
  <si>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</si>
  <si>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</si>
  <si>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</si>
  <si>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</si>
  <si>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</si>
  <si>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</si>
  <si>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</si>
  <si>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</si>
  <si>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</si>
  <si>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</si>
  <si>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</si>
  <si>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</si>
  <si>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</si>
  <si>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</si>
  <si>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</si>
  <si>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</si>
  <si>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</si>
  <si>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</si>
  <si>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</si>
  <si>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</si>
  <si>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</si>
  <si>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</si>
  <si>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</si>
  <si>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</si>
  <si>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</si>
  <si>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</si>
  <si>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</si>
  <si>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</si>
  <si>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</si>
  <si>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</si>
  <si>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</si>
  <si>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</si>
  <si>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</si>
  <si>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</si>
  <si>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</si>
  <si>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</si>
  <si>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</si>
  <si>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</si>
  <si>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</si>
  <si>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</si>
  <si>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</si>
  <si>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</si>
  <si>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</si>
  <si>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</si>
  <si>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</si>
  <si>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</si>
  <si>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</si>
  <si>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</si>
  <si>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</si>
  <si>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</si>
  <si>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</si>
  <si>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</si>
  <si>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</si>
  <si>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</si>
  <si>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</si>
  <si>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</si>
  <si>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</si>
  <si>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</si>
  <si>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</si>
  <si>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</si>
  <si>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</si>
  <si>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</si>
  <si>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</si>
  <si>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</si>
  <si>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</si>
  <si>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</si>
  <si>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</si>
  <si>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</si>
  <si>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</si>
  <si>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</si>
  <si>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</si>
  <si>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</si>
  <si>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</si>
  <si>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</si>
  <si>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</si>
  <si>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</si>
  <si>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</si>
  <si>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</si>
  <si>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</si>
  <si>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</si>
  <si>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</si>
  <si>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</si>
  <si>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</si>
  <si>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</si>
  <si>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</si>
  <si>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</si>
  <si>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</si>
  <si>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</si>
  <si>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</si>
  <si>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</si>
  <si>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</si>
  <si>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</si>
  <si>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</si>
  <si>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</si>
  <si>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</si>
  <si>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</si>
  <si>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</si>
  <si>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</si>
  <si>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</si>
  <si>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</si>
  <si>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</si>
  <si>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</si>
  <si>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</si>
  <si>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</si>
  <si>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</si>
  <si>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</si>
  <si>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</si>
  <si>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</si>
  <si>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</si>
  <si>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</si>
  <si>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</si>
  <si>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</si>
  <si>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</si>
  <si>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</si>
  <si>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</si>
  <si>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</si>
  <si>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</si>
  <si>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</si>
  <si>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</si>
  <si>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</si>
  <si>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</si>
  <si>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</si>
  <si>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</si>
  <si>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</si>
  <si>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</si>
  <si>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</si>
  <si>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</si>
  <si>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</si>
  <si>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</si>
  <si>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</si>
  <si>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</si>
  <si>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</si>
  <si>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</si>
  <si>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</si>
  <si>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</si>
  <si>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</si>
  <si>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</si>
  <si>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</si>
  <si>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</si>
  <si>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</si>
  <si>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</si>
  <si>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</si>
  <si>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</si>
  <si>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</si>
  <si>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</si>
  <si>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</si>
  <si>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</si>
  <si>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</si>
  <si>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</si>
  <si>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</si>
  <si>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</si>
  <si>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</si>
  <si>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</si>
  <si>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</si>
  <si>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</si>
  <si>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</si>
  <si>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</si>
  <si>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</si>
  <si>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</si>
  <si>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</si>
  <si>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</si>
  <si>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</si>
  <si>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</si>
  <si>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</si>
  <si>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</si>
  <si>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</si>
  <si>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</si>
  <si>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</si>
  <si>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</si>
  <si>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</si>
  <si>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</si>
  <si>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</si>
  <si>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</si>
  <si>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</si>
  <si>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</si>
  <si>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</si>
  <si>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</si>
  <si>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</si>
  <si>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</si>
  <si>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</si>
  <si>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</si>
  <si>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</si>
  <si>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</si>
  <si>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</si>
  <si>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</si>
  <si>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</si>
  <si>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</si>
  <si>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</si>
  <si>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</si>
  <si>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</si>
  <si>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</si>
  <si>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</si>
  <si>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</si>
  <si>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</si>
  <si>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</si>
  <si>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</si>
  <si>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</si>
  <si>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</si>
  <si>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</si>
  <si>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</si>
  <si>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</si>
  <si>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</si>
  <si>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</si>
  <si>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</si>
  <si>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</si>
  <si>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</si>
  <si>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</si>
  <si>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</si>
  <si>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</si>
  <si>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</si>
  <si>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</si>
  <si>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</si>
  <si>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</si>
  <si>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</si>
  <si>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</si>
  <si>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</si>
  <si>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</si>
  <si>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</si>
  <si>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</si>
  <si>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</si>
  <si>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</si>
  <si>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</si>
  <si>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</si>
  <si>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</si>
  <si>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</si>
  <si>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</si>
  <si>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</si>
  <si>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</si>
  <si>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</si>
  <si>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</si>
  <si>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</si>
  <si>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</si>
  <si>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</si>
  <si>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</si>
  <si>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</si>
  <si>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</si>
  <si>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</si>
  <si>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</si>
  <si>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</si>
  <si>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</si>
  <si>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</si>
  <si>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</si>
  <si>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</si>
  <si>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</si>
  <si>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</si>
  <si>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</si>
  <si>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</si>
  <si>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</si>
  <si>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</si>
  <si>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</si>
  <si>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</si>
  <si>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</si>
  <si>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</si>
  <si>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</si>
  <si>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</si>
  <si>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</si>
  <si>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</si>
  <si>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</si>
  <si>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</si>
  <si>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</si>
  <si>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</si>
  <si>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</si>
  <si>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</si>
  <si>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</si>
  <si>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</si>
  <si>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</si>
  <si>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</si>
  <si>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</si>
  <si>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</si>
  <si>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</si>
  <si>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</si>
  <si>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</si>
  <si>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</si>
  <si>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</si>
  <si>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</si>
  <si>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</si>
  <si>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</si>
  <si>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</si>
  <si>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</si>
  <si>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</si>
  <si>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</si>
  <si>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</si>
  <si>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</si>
  <si>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</si>
  <si>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</si>
  <si>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</si>
  <si>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</si>
  <si>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</si>
  <si>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</si>
  <si>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</si>
  <si>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</si>
  <si>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</si>
  <si>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</si>
  <si>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</si>
  <si>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</si>
  <si>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</si>
  <si>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</si>
  <si>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</si>
  <si>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</si>
  <si>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</si>
  <si>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</si>
  <si>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</si>
  <si>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</si>
  <si>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</si>
  <si>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</si>
  <si>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</si>
  <si>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</si>
  <si>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</si>
  <si>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</si>
  <si>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</si>
  <si>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</si>
  <si>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</si>
  <si>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</si>
  <si>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</si>
  <si>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</si>
  <si>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</si>
  <si>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</si>
  <si>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</si>
  <si>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</si>
  <si>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</si>
  <si>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</si>
  <si>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</si>
  <si>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</si>
  <si>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</si>
  <si>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</si>
  <si>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</si>
  <si>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</si>
  <si>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</si>
  <si>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</si>
  <si>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</si>
  <si>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</si>
  <si>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</si>
  <si>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</si>
  <si>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</si>
  <si>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</si>
  <si>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</si>
  <si>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</si>
  <si>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</si>
  <si>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</si>
  <si>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</si>
  <si>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</si>
  <si>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</si>
  <si>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</si>
  <si>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</si>
  <si>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</si>
  <si>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</si>
  <si>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</si>
  <si>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</si>
  <si>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</si>
  <si>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</si>
  <si>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</si>
  <si>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</si>
  <si>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</si>
  <si>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</si>
  <si>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</si>
  <si>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</si>
  <si>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</si>
  <si>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</si>
  <si>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</si>
  <si>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</si>
  <si>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</si>
  <si>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</si>
  <si>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</si>
  <si>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</si>
  <si>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</si>
  <si>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</si>
  <si>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</si>
  <si>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</si>
  <si>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</si>
  <si>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</si>
  <si>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</si>
  <si>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</si>
  <si>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</si>
  <si>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</si>
  <si>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</si>
  <si>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</si>
  <si>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</si>
  <si>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</si>
  <si>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</si>
  <si>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</si>
  <si>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</si>
  <si>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</si>
  <si>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</si>
  <si>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</si>
  <si>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</si>
  <si>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</si>
  <si>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</si>
  <si>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</si>
  <si>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</si>
  <si>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</si>
  <si>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</si>
  <si>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</si>
  <si>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</si>
  <si>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</si>
  <si>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</si>
  <si>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</si>
  <si>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</si>
  <si>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</si>
  <si>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</si>
  <si>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</si>
  <si>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</si>
  <si>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</si>
  <si>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</si>
  <si>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</si>
  <si>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</si>
  <si>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</si>
  <si>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</si>
  <si>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</si>
  <si>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</si>
  <si>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</si>
  <si>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</si>
  <si>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</si>
  <si>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</si>
  <si>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</si>
  <si>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</si>
  <si>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</si>
  <si>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</si>
  <si>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</si>
  <si>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</si>
  <si>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</si>
  <si>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</si>
  <si>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</si>
  <si>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</si>
  <si>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</si>
  <si>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</si>
  <si>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</si>
  <si>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</si>
  <si>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</si>
  <si>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</si>
  <si>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</si>
  <si>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</si>
  <si>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</si>
  <si>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</si>
  <si>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</si>
  <si>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</si>
  <si>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</si>
  <si>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</si>
  <si>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</si>
  <si>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</si>
  <si>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</si>
  <si>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</si>
  <si>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</si>
  <si>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</si>
  <si>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</si>
  <si>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</si>
  <si>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</si>
  <si>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</si>
  <si>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</si>
  <si>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</si>
  <si>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</si>
  <si>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</si>
  <si>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</si>
  <si>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</si>
  <si>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</si>
  <si>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</si>
  <si>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</si>
  <si>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</si>
  <si>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</si>
  <si>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</si>
  <si>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</si>
  <si>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</si>
  <si>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</si>
  <si>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</si>
  <si>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</si>
  <si>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</si>
  <si>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</si>
  <si>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</si>
  <si>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</si>
  <si>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</si>
  <si>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</si>
  <si>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</si>
  <si>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</si>
  <si>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</si>
  <si>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</si>
  <si>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</si>
  <si>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</si>
  <si>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</si>
  <si>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</si>
  <si>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</si>
  <si>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</si>
  <si>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</si>
  <si>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</si>
  <si>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</si>
  <si>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</si>
  <si>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</si>
  <si>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</si>
  <si>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</si>
  <si>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</si>
  <si>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</si>
  <si>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</si>
  <si>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</si>
  <si>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</si>
  <si>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</si>
  <si>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</si>
  <si>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</si>
  <si>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</si>
  <si>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</si>
  <si>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</si>
  <si>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</si>
  <si>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</si>
  <si>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</si>
  <si>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</si>
  <si>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</si>
  <si>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</si>
  <si>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</si>
  <si>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</si>
  <si>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</si>
  <si>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</si>
  <si>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</si>
  <si>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</si>
  <si>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</si>
  <si>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</si>
  <si>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</si>
  <si>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</si>
  <si>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</si>
  <si>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</si>
  <si>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</si>
  <si>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</si>
  <si>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</si>
  <si>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</si>
  <si>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</si>
  <si>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</si>
  <si>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</si>
  <si>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</si>
  <si>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</si>
  <si>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</si>
  <si>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</si>
  <si>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</si>
  <si>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</si>
  <si>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</si>
  <si>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</si>
  <si>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</si>
  <si>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</si>
  <si>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</si>
  <si>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</si>
  <si>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</si>
  <si>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</si>
  <si>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</si>
  <si>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</si>
  <si>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</si>
  <si>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</si>
  <si>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</si>
  <si>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</si>
  <si>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</si>
  <si>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</si>
  <si>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</si>
  <si>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</si>
  <si>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</si>
  <si>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</si>
  <si>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</si>
  <si>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</si>
  <si>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</si>
  <si>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</si>
  <si>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</si>
  <si>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</si>
  <si>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</si>
  <si>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</si>
  <si>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</si>
  <si>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</si>
  <si>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</si>
  <si>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</si>
  <si>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</si>
  <si>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</si>
  <si>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</si>
  <si>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</si>
  <si>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</si>
  <si>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</si>
  <si>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</si>
  <si>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</si>
  <si>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</si>
  <si>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</si>
  <si>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</si>
  <si>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</si>
  <si>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</si>
  <si>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</si>
  <si>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</si>
  <si>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</si>
  <si>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</si>
  <si>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</si>
  <si>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</si>
  <si>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</si>
  <si>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</si>
  <si>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</si>
  <si>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</si>
  <si>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</si>
  <si>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</si>
  <si>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</si>
  <si>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</si>
  <si>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</si>
  <si>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</si>
  <si>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</si>
  <si>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</si>
  <si>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</si>
  <si>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</si>
  <si>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</si>
  <si>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</si>
  <si>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</si>
  <si>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</si>
  <si>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</si>
  <si>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</si>
  <si>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</si>
  <si>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</si>
  <si>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</si>
  <si>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</si>
  <si>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</si>
  <si>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</si>
  <si>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</si>
  <si>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</si>
  <si>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</si>
  <si>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</si>
  <si>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</si>
  <si>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</si>
  <si>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</si>
  <si>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</si>
  <si>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</si>
  <si>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</si>
  <si>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</si>
  <si>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</si>
  <si>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</si>
  <si>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</si>
  <si>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</si>
  <si>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</si>
  <si>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</si>
  <si>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</si>
  <si>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</si>
  <si>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</si>
  <si>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</si>
  <si>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</si>
  <si>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</si>
  <si>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</si>
  <si>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</si>
  <si>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</si>
  <si>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</si>
  <si>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</si>
  <si>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</si>
  <si>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</si>
  <si>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</si>
  <si>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</si>
  <si>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</si>
  <si>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</si>
  <si>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</si>
  <si>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</si>
  <si>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</si>
  <si>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</si>
  <si>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</si>
  <si>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</si>
  <si>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</si>
  <si>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</si>
  <si>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</si>
  <si>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</si>
  <si>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</si>
  <si>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</si>
  <si>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</si>
  <si>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</si>
  <si>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</si>
  <si>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</si>
  <si>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</si>
  <si>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</si>
  <si>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</si>
  <si>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</si>
  <si>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</si>
  <si>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</si>
  <si>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</si>
  <si>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</si>
  <si>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</si>
  <si>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</si>
  <si>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</si>
  <si>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</si>
  <si>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</si>
  <si>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</si>
  <si>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</si>
  <si>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</si>
  <si>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</si>
  <si>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</si>
  <si>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</si>
  <si>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</si>
  <si>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</si>
  <si>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</si>
  <si>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</si>
  <si>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</si>
  <si>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</si>
  <si>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</si>
  <si>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</si>
  <si>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</si>
  <si>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</si>
  <si>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</si>
  <si>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</si>
  <si>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</si>
  <si>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</si>
  <si>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</si>
  <si>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</si>
  <si>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</si>
  <si>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</si>
  <si>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</si>
  <si>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</si>
  <si>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</si>
  <si>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</si>
  <si>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</si>
  <si>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</si>
  <si>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</si>
  <si>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</si>
  <si>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</si>
  <si>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</si>
  <si>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</si>
  <si>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</si>
  <si>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</si>
  <si>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</si>
  <si>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</si>
  <si>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</si>
  <si>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</si>
  <si>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</si>
  <si>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</si>
  <si>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</si>
  <si>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</si>
  <si>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</si>
  <si>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</si>
  <si>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</si>
  <si>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</si>
  <si>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</si>
  <si>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</si>
  <si>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</si>
  <si>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</si>
  <si>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</si>
  <si>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</si>
  <si>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</si>
  <si>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</si>
  <si>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</si>
  <si>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</si>
  <si>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</si>
  <si>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</si>
  <si>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</si>
  <si>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</si>
  <si>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</si>
  <si>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</si>
  <si>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</si>
  <si>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</si>
  <si>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</si>
  <si>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</si>
  <si>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</si>
  <si>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</si>
  <si>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</si>
  <si>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</si>
  <si>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</si>
  <si>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</si>
  <si>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</si>
  <si>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</si>
  <si>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</si>
  <si>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</si>
  <si>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</si>
  <si>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</si>
  <si>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</si>
  <si>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</si>
  <si>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</si>
  <si>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</si>
  <si>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</si>
  <si>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</si>
  <si>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</si>
  <si>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</si>
  <si>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</si>
  <si>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</si>
  <si>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</si>
  <si>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</si>
  <si>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</si>
  <si>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</si>
  <si>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</si>
  <si>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</si>
  <si>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</si>
  <si>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</si>
  <si>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</si>
  <si>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</si>
  <si>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</si>
  <si>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</si>
  <si>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</si>
  <si>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</si>
  <si>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</si>
  <si>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</si>
  <si>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</si>
  <si>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</si>
  <si>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</si>
  <si>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</si>
  <si>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</si>
  <si>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</si>
  <si>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</si>
  <si>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</si>
  <si>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</si>
  <si>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</si>
  <si>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</si>
  <si>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</si>
  <si>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</si>
  <si>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</si>
  <si>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</si>
  <si>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</si>
  <si>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</si>
  <si>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</si>
  <si>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</si>
  <si>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</si>
  <si>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</si>
  <si>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</si>
  <si>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</si>
  <si>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</si>
  <si>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</si>
  <si>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</si>
  <si>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</si>
  <si>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</si>
  <si>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</si>
  <si>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</si>
  <si>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</si>
  <si>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</si>
  <si>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</si>
  <si>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</si>
  <si>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</si>
  <si>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</si>
  <si>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</si>
  <si>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</si>
  <si>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</si>
  <si>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</si>
  <si>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</si>
  <si>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</si>
  <si>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</si>
  <si>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</si>
  <si>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</si>
  <si>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</si>
  <si>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</si>
  <si>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</si>
  <si>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</si>
  <si>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</si>
  <si>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</si>
  <si>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</si>
  <si>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</si>
  <si>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</si>
  <si>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</si>
  <si>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</si>
  <si>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</si>
  <si>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</si>
  <si>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</si>
  <si>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</si>
  <si>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</si>
  <si>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</si>
  <si>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</si>
  <si>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</si>
  <si>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</si>
  <si>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</si>
  <si>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</si>
  <si>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</si>
  <si>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</si>
  <si>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</si>
  <si>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</si>
  <si>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</si>
  <si>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</si>
  <si>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</si>
  <si>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</si>
  <si>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</si>
  <si>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</si>
  <si>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06215800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</si>
  <si>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</si>
  <si>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</si>
  <si>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</si>
  <si>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LIAMONE</t>
  </si>
  <si>
    <t xml:space="preserve">NOM_PRELEV_DETERM</t>
  </si>
  <si>
    <t xml:space="preserve">AQUASCOP BIOLOGIE site de Monptellier</t>
  </si>
  <si>
    <t xml:space="preserve">LB_STATION</t>
  </si>
  <si>
    <t xml:space="preserve">LIAMONE A ARBORI</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</si>
  <si>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</si>
  <si>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</si>
  <si>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</si>
  <si>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</si>
  <si>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IBMR-19-M51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</si>
  <si>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</si>
  <si>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</si>
  <si>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</si>
  <si>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</si>
  <si>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</si>
  <si>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</si>
  <si>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</si>
  <si>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</si>
  <si>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</si>
  <si>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</si>
  <si>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</si>
  <si>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</si>
  <si>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</si>
  <si>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</si>
  <si>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</si>
  <si>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</si>
  <si>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</si>
  <si>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</si>
  <si>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</si>
  <si>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</si>
  <si>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</si>
  <si>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</si>
  <si>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</si>
  <si>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</si>
  <si>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</si>
  <si>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</si>
  <si>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</si>
  <si>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</si>
  <si>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</si>
  <si>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</si>
  <si>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</si>
  <si>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</si>
  <si>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</si>
  <si>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</si>
  <si>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</si>
  <si>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</si>
  <si>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</si>
  <si>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</si>
  <si>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</si>
  <si>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</si>
  <si>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</si>
  <si>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</si>
  <si>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</si>
  <si>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</si>
  <si>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</si>
  <si>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</si>
  <si>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</si>
  <si>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</si>
  <si>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</si>
  <si>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</si>
  <si>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</si>
  <si>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</si>
  <si>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</si>
  <si>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</si>
  <si>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</si>
  <si>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</si>
  <si>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</si>
  <si>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</si>
  <si>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</si>
  <si>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</si>
  <si>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</si>
  <si>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</si>
  <si>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</si>
  <si>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</si>
  <si>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</si>
  <si>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</si>
  <si>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</si>
  <si>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</si>
  <si>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</si>
  <si>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</si>
  <si>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</si>
  <si>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</si>
  <si>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</si>
  <si>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</si>
  <si>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</si>
  <si>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</si>
  <si>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</si>
  <si>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</si>
  <si>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</si>
  <si>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</si>
  <si>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</si>
  <si>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</si>
  <si>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</si>
  <si>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</si>
  <si>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</si>
  <si>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</si>
  <si>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</si>
  <si>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</si>
  <si>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(Coleochaete)</t>
  </si>
  <si>
    <t xml:space="preserve">NEWCOD (Palmellopsis)</t>
  </si>
  <si>
    <t xml:space="preserve">Palmellopsis</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</si>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</sst>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8" colorId="64" zoomScale="90" zoomScaleNormal="90" zoomScalePageLayoutView="100" workbookViewId="0">
      <selection pane="topLeft" activeCell="C107" activeCellId="0" sqref="C10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1181197</v>
      </c>
      <c r="G10" s="25"/>
      <c r="H10" s="25"/>
    </row>
    <row r="11" customFormat="false" ht="15" hidden="false" customHeight="false" outlineLevel="0" collapsed="false">
      <c r="A11" s="26" t="s">
        <v>5183</v>
      </c>
      <c r="B11" s="30" t="n">
        <v>43661</v>
      </c>
      <c r="D11" s="26" t="s">
        <v>5184</v>
      </c>
      <c r="E11" s="29" t="n">
        <v>6130500</v>
      </c>
      <c r="G11" s="25"/>
      <c r="H11" s="25"/>
    </row>
    <row r="12" customFormat="false" ht="15" hidden="false" customHeight="false" outlineLevel="0" collapsed="false">
      <c r="A12" s="26" t="s">
        <v>5185</v>
      </c>
      <c r="B12" s="29" t="s">
        <v>5186</v>
      </c>
      <c r="D12" s="26" t="s">
        <v>5187</v>
      </c>
      <c r="E12" s="29" t="n">
        <v>1181109</v>
      </c>
      <c r="G12" s="25"/>
      <c r="H12" s="25"/>
    </row>
    <row r="13" customFormat="false" ht="17.25" hidden="false" customHeight="true" outlineLevel="0" collapsed="false">
      <c r="A13" s="12"/>
      <c r="B13" s="31"/>
      <c r="D13" s="26" t="s">
        <v>5188</v>
      </c>
      <c r="E13" s="29" t="n">
        <v>6130440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1181197</v>
      </c>
    </row>
    <row r="18" customFormat="false" ht="15" hidden="false" customHeight="false" outlineLevel="0" collapsed="false">
      <c r="A18" s="36"/>
      <c r="B18" s="37" t="s">
        <v>5196</v>
      </c>
      <c r="C18" s="38" t="n">
        <f aca="false">E11</f>
        <v>6130500</v>
      </c>
    </row>
    <row r="19" customFormat="false" ht="15" hidden="false" customHeight="false" outlineLevel="0" collapsed="false">
      <c r="A19" s="33" t="s">
        <v>5197</v>
      </c>
      <c r="B19" s="39" t="n">
        <v>46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15.5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46</v>
      </c>
      <c r="D35" s="52" t="s">
        <v>5215</v>
      </c>
      <c r="E35" s="53" t="n">
        <v>54</v>
      </c>
    </row>
    <row r="36" s="56" customFormat="true" ht="15" hidden="false" customHeight="true" outlineLevel="0" collapsed="false">
      <c r="A36" s="54" t="s">
        <v>5216</v>
      </c>
      <c r="B36" s="34" t="n">
        <v>50</v>
      </c>
      <c r="C36" s="50"/>
      <c r="D36" s="55" t="s">
        <v>5217</v>
      </c>
      <c r="E36" s="34" t="n">
        <v>50</v>
      </c>
    </row>
    <row r="37" s="56" customFormat="true" ht="15" hidden="false" customHeight="true" outlineLevel="0" collapsed="false">
      <c r="A37" s="54" t="s">
        <v>5218</v>
      </c>
      <c r="B37" s="34" t="n">
        <v>14.3</v>
      </c>
      <c r="C37" s="50"/>
      <c r="D37" s="55" t="s">
        <v>5219</v>
      </c>
      <c r="E37" s="34" t="n">
        <v>16.5</v>
      </c>
    </row>
    <row r="38" s="56" customFormat="true" ht="15" hidden="false" customHeight="true" outlineLevel="0" collapsed="false">
      <c r="A38" s="54" t="s">
        <v>5220</v>
      </c>
      <c r="B38" s="34" t="n">
        <v>5.5</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t="n">
        <v>4</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4</v>
      </c>
    </row>
    <row r="59" s="17" customFormat="true" ht="15" hidden="false" customHeight="false" outlineLevel="0" collapsed="false">
      <c r="A59" s="33" t="s">
        <v>5239</v>
      </c>
      <c r="B59" s="62"/>
      <c r="C59" s="50"/>
      <c r="D59" s="26" t="s">
        <v>5239</v>
      </c>
      <c r="E59" s="62" t="n">
        <v>4</v>
      </c>
    </row>
    <row r="60" s="17" customFormat="true" ht="15" hidden="false" customHeight="false" outlineLevel="0" collapsed="false">
      <c r="A60" s="33" t="s">
        <v>5240</v>
      </c>
      <c r="B60" s="62"/>
      <c r="C60" s="50"/>
      <c r="D60" s="26" t="s">
        <v>5240</v>
      </c>
      <c r="E60" s="62" t="n">
        <v>3</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t="n">
        <v>2</v>
      </c>
      <c r="C66" s="50"/>
      <c r="D66" s="26" t="s">
        <v>5244</v>
      </c>
      <c r="E66" s="62" t="n">
        <v>3</v>
      </c>
    </row>
    <row r="67" s="17" customFormat="true" ht="15" hidden="false" customHeight="false" outlineLevel="0" collapsed="false">
      <c r="A67" s="33" t="s">
        <v>5245</v>
      </c>
      <c r="B67" s="62" t="n">
        <v>4</v>
      </c>
      <c r="C67" s="50"/>
      <c r="D67" s="26" t="s">
        <v>5245</v>
      </c>
      <c r="E67" s="62" t="n">
        <v>2</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1</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row>
    <row r="75" s="17" customFormat="true" ht="15" hidden="false" customHeight="false" outlineLevel="0" collapsed="false">
      <c r="A75" s="33" t="s">
        <v>5251</v>
      </c>
      <c r="B75" s="62" t="n">
        <v>1</v>
      </c>
      <c r="C75" s="50"/>
      <c r="D75" s="26" t="s">
        <v>5251</v>
      </c>
      <c r="E75" s="62" t="n">
        <v>1</v>
      </c>
    </row>
    <row r="76" s="17" customFormat="true" ht="15" hidden="false" customHeight="false" outlineLevel="0" collapsed="false">
      <c r="A76" s="33" t="s">
        <v>5252</v>
      </c>
      <c r="B76" s="62" t="n">
        <v>3</v>
      </c>
      <c r="C76" s="50"/>
      <c r="D76" s="26" t="s">
        <v>5252</v>
      </c>
      <c r="E76" s="62" t="n">
        <v>3</v>
      </c>
    </row>
    <row r="77" s="17" customFormat="true" ht="15" hidden="false" customHeight="false" outlineLevel="0" collapsed="false">
      <c r="A77" s="33" t="s">
        <v>5253</v>
      </c>
      <c r="B77" s="62" t="n">
        <v>5</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2</v>
      </c>
      <c r="C85" s="50"/>
      <c r="D85" s="26" t="s">
        <v>5259</v>
      </c>
      <c r="E85" s="62" t="n">
        <v>4</v>
      </c>
    </row>
    <row r="86" s="17" customFormat="true" ht="15" hidden="false" customHeight="false" outlineLevel="0" collapsed="false">
      <c r="A86" s="33" t="s">
        <v>5260</v>
      </c>
      <c r="B86" s="62"/>
      <c r="C86" s="50"/>
      <c r="D86" s="26" t="s">
        <v>5260</v>
      </c>
      <c r="E86" s="62"/>
    </row>
    <row r="87" s="17" customFormat="true" ht="15" hidden="false" customHeight="false" outlineLevel="0" collapsed="false">
      <c r="A87" s="33" t="s">
        <v>5261</v>
      </c>
      <c r="B87" s="62"/>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2601</v>
      </c>
      <c r="B97" s="79" t="str">
        <f aca="false">IF(A97="NEWCOD",IF(ISBLANK(G97),"renseigner le champ 'Nouveau taxon'",G97),VLOOKUP(A97,'Ref Taxo'!A:B,2,FALSE()))</f>
        <v>Lemanea</v>
      </c>
      <c r="C97" s="80" t="n">
        <f aca="false">IF(A97="NEWCOD",IF(ISBLANK(H97),"NoCod",H97),VLOOKUP(A97,'Ref Taxo'!A:D,4,FALSE()))</f>
        <v>1159</v>
      </c>
      <c r="D97" s="81" t="n">
        <v>0.05</v>
      </c>
      <c r="E97" s="82" t="n">
        <v>0.01</v>
      </c>
      <c r="F97" s="82" t="s">
        <v>5274</v>
      </c>
      <c r="G97" s="83"/>
      <c r="H97" s="84"/>
    </row>
    <row r="98" customFormat="false" ht="15" hidden="false" customHeight="false" outlineLevel="0" collapsed="false">
      <c r="A98" s="78" t="s">
        <v>2953</v>
      </c>
      <c r="B98" s="79" t="str">
        <f aca="false">IF(A98="NEWCOD",IF(ISBLANK(G98),"renseigner le champ 'Nouveau taxon'",G98),VLOOKUP(A98,'Ref Taxo'!A:B,2,FALSE()))</f>
        <v>Microcoleus</v>
      </c>
      <c r="C98" s="80" t="n">
        <f aca="false">IF(A98="NEWCOD",IF(ISBLANK(H98),"NoCod",H98),VLOOKUP(A98,'Ref Taxo'!A:D,4,FALSE()))</f>
        <v>6405</v>
      </c>
      <c r="D98" s="81" t="n">
        <v>4</v>
      </c>
      <c r="E98" s="82" t="n">
        <v>0.15</v>
      </c>
      <c r="F98" s="82" t="s">
        <v>5274</v>
      </c>
      <c r="G98" s="85"/>
      <c r="H98" s="86"/>
    </row>
    <row r="99" customFormat="false" ht="15" hidden="false" customHeight="false" outlineLevel="0" collapsed="false">
      <c r="A99" s="78" t="s">
        <v>5275</v>
      </c>
      <c r="B99" s="79" t="s">
        <v>1183</v>
      </c>
      <c r="C99" s="80" t="n">
        <v>5585</v>
      </c>
      <c r="D99" s="81" t="n">
        <v>0.01</v>
      </c>
      <c r="E99" s="82" t="n">
        <v>0.02</v>
      </c>
      <c r="F99" s="82" t="s">
        <v>5274</v>
      </c>
      <c r="G99" s="85"/>
      <c r="H99" s="86"/>
    </row>
    <row r="100" customFormat="false" ht="15" hidden="false" customHeight="false" outlineLevel="0" collapsed="false">
      <c r="A100" s="78" t="s">
        <v>5276</v>
      </c>
      <c r="B100" s="79" t="s">
        <v>5277</v>
      </c>
      <c r="C100" s="80" t="n">
        <v>63812</v>
      </c>
      <c r="D100" s="81" t="n">
        <v>0.01</v>
      </c>
      <c r="E100" s="82"/>
      <c r="F100" s="82" t="s">
        <v>5274</v>
      </c>
      <c r="G100" s="85"/>
      <c r="H100" s="86"/>
    </row>
    <row r="101" customFormat="false" ht="15" hidden="false" customHeight="false" outlineLevel="0" collapsed="false">
      <c r="A101" s="78" t="s">
        <v>3199</v>
      </c>
      <c r="B101" s="79" t="str">
        <f aca="false">IF(A101="NEWCOD",IF(ISBLANK(G101),"renseigner le champ 'Nouveau taxon'",G101),VLOOKUP(A101,'Ref Taxo'!A:B,2,FALSE()))</f>
        <v>Nostoc</v>
      </c>
      <c r="C101" s="80" t="n">
        <f aca="false">IF(A101="NEWCOD",IF(ISBLANK(H101),"NoCod",H101),VLOOKUP(A101,'Ref Taxo'!A:D,4,FALSE()))</f>
        <v>1105</v>
      </c>
      <c r="D101" s="81" t="n">
        <v>0.1</v>
      </c>
      <c r="E101" s="82" t="n">
        <v>0.02</v>
      </c>
      <c r="F101" s="82" t="s">
        <v>5274</v>
      </c>
      <c r="G101" s="85"/>
      <c r="H101" s="86"/>
    </row>
    <row r="102" customFormat="false" ht="1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t="n">
        <v>0.01</v>
      </c>
      <c r="E102" s="82" t="n">
        <v>0.01</v>
      </c>
      <c r="F102" s="82" t="s">
        <v>5274</v>
      </c>
      <c r="G102" s="85"/>
      <c r="H102" s="86"/>
    </row>
    <row r="103" customFormat="false" ht="1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0.95</v>
      </c>
      <c r="E103" s="82" t="n">
        <v>0.02</v>
      </c>
      <c r="F103" s="82" t="s">
        <v>5274</v>
      </c>
      <c r="G103" s="85"/>
      <c r="H103" s="86"/>
    </row>
    <row r="104" customFormat="false" ht="15" hidden="false" customHeight="false" outlineLevel="0" collapsed="false">
      <c r="A104" s="78" t="s">
        <v>4445</v>
      </c>
      <c r="B104" s="79" t="str">
        <f aca="false">IF(A104="NEWCOD",IF(ISBLANK(G104),"renseigner le champ 'Nouveau taxon'",G104),VLOOKUP(A104,'Ref Taxo'!A:B,2,FALSE()))</f>
        <v>Scytonema</v>
      </c>
      <c r="C104" s="80" t="n">
        <f aca="false">IF(A104="NEWCOD",IF(ISBLANK(H104),"NoCod",H104),VLOOKUP(A104,'Ref Taxo'!A:D,4,FALSE()))</f>
        <v>1114</v>
      </c>
      <c r="D104" s="81" t="n">
        <v>0.05</v>
      </c>
      <c r="E104" s="82"/>
      <c r="F104" s="82" t="s">
        <v>5278</v>
      </c>
      <c r="G104" s="85"/>
      <c r="H104" s="86"/>
    </row>
    <row r="105" customFormat="false" ht="15" hidden="false" customHeight="false" outlineLevel="0" collapsed="false">
      <c r="A105" s="78" t="s">
        <v>4683</v>
      </c>
      <c r="B105" s="79" t="str">
        <f aca="false">IF(A105="NEWCOD",IF(ISBLANK(G105),"renseigner le champ 'Nouveau taxon'",G105),VLOOKUP(A105,'Ref Taxo'!A:B,2,FALSE()))</f>
        <v>Spirogyra</v>
      </c>
      <c r="C105" s="80" t="n">
        <f aca="false">IF(A105="NEWCOD",IF(ISBLANK(H105),"NoCod",H105),VLOOKUP(A105,'Ref Taxo'!A:D,4,FALSE()))</f>
        <v>1147</v>
      </c>
      <c r="D105" s="81" t="n">
        <v>0.15</v>
      </c>
      <c r="E105" s="82"/>
      <c r="F105" s="82" t="s">
        <v>5274</v>
      </c>
      <c r="G105" s="85"/>
      <c r="H105" s="86"/>
    </row>
    <row r="106" customFormat="false" ht="15" hidden="false" customHeight="false" outlineLevel="0" collapsed="false">
      <c r="A106" s="78" t="s">
        <v>4750</v>
      </c>
      <c r="B106" s="79" t="str">
        <f aca="false">IF(A106="NEWCOD",IF(ISBLANK(G106),"renseigner le champ 'Nouveau taxon'",G106),VLOOKUP(A106,'Ref Taxo'!A:B,2,FALSE()))</f>
        <v>Stigeoclonium</v>
      </c>
      <c r="C106" s="80" t="n">
        <f aca="false">IF(A106="NEWCOD",IF(ISBLANK(H106),"NoCod",H106),VLOOKUP(A106,'Ref Taxo'!A:D,4,FALSE()))</f>
        <v>1119</v>
      </c>
      <c r="D106" s="81" t="n">
        <v>0.03</v>
      </c>
      <c r="E106" s="82"/>
      <c r="F106" s="82" t="s">
        <v>5274</v>
      </c>
      <c r="G106" s="85"/>
      <c r="H106" s="86"/>
    </row>
    <row r="107" customFormat="false" ht="15" hidden="false" customHeight="false" outlineLevel="0" collapsed="false">
      <c r="A107" s="78" t="s">
        <v>1982</v>
      </c>
      <c r="B107" s="79" t="str">
        <f aca="false">IF(A107="NEWCOD",IF(ISBLANK(G107),"renseigner le champ 'Nouveau taxon'",G107),VLOOKUP(A107,'Ref Taxo'!A:B,2,FALSE()))</f>
        <v>Fontinalis squamosa</v>
      </c>
      <c r="C107" s="80" t="n">
        <f aca="false">IF(A107="NEWCOD",IF(ISBLANK(H107),"NoCod",H107),VLOOKUP(A107,'Ref Taxo'!A:D,4,FALSE()))</f>
        <v>1312</v>
      </c>
      <c r="D107" s="81" t="n">
        <v>0.01</v>
      </c>
      <c r="E107" s="82" t="n">
        <v>0.01</v>
      </c>
      <c r="F107" s="82" t="s">
        <v>5274</v>
      </c>
      <c r="G107" s="85"/>
      <c r="H107" s="86"/>
    </row>
    <row r="108" customFormat="false" ht="15" hidden="false" customHeight="false" outlineLevel="0" collapsed="false">
      <c r="A108" s="78" t="s">
        <v>4087</v>
      </c>
      <c r="B108" s="79" t="str">
        <f aca="false">IF(A108="NEWCOD",IF(ISBLANK(G108),"renseigner le champ 'Nouveau taxon'",G108),VLOOKUP(A108,'Ref Taxo'!A:B,2,FALSE()))</f>
        <v>Rhynchostegium riparioides</v>
      </c>
      <c r="C108" s="80" t="n">
        <f aca="false">IF(A108="NEWCOD",IF(ISBLANK(H108),"NoCod",H108),VLOOKUP(A108,'Ref Taxo'!A:D,4,FALSE()))</f>
        <v>1268</v>
      </c>
      <c r="D108" s="81" t="n">
        <v>0.01</v>
      </c>
      <c r="E108" s="82"/>
      <c r="F108" s="82" t="s">
        <v>5274</v>
      </c>
      <c r="G108" s="85"/>
      <c r="H108" s="86"/>
    </row>
    <row r="109" customFormat="false" ht="15" hidden="false" customHeight="false" outlineLevel="0" collapsed="false">
      <c r="A109" s="78" t="s">
        <v>63</v>
      </c>
      <c r="B109" s="79" t="str">
        <f aca="false">IF(A109="NEWCOD",IF(ISBLANK(G109),"renseigner le champ 'Nouveau taxon'",G109),VLOOKUP(A109,'Ref Taxo'!A:B,2,FALSE()))</f>
        <v>Agrostis stolonifera</v>
      </c>
      <c r="C109" s="80" t="n">
        <f aca="false">IF(A109="NEWCOD",IF(ISBLANK(H109),"NoCod",H109),VLOOKUP(A109,'Ref Taxo'!A:D,4,FALSE()))</f>
        <v>1543</v>
      </c>
      <c r="D109" s="81"/>
      <c r="E109" s="82" t="n">
        <v>0.01</v>
      </c>
      <c r="F109" s="82" t="s">
        <v>5274</v>
      </c>
      <c r="G109" s="85"/>
      <c r="H109" s="86"/>
    </row>
    <row r="110" customFormat="false" ht="15" hidden="false" customHeight="false" outlineLevel="0" collapsed="false">
      <c r="A110" s="78" t="s">
        <v>2883</v>
      </c>
      <c r="B110" s="79" t="str">
        <f aca="false">IF(A110="NEWCOD",IF(ISBLANK(G110),"renseigner le champ 'Nouveau taxon'",G110),VLOOKUP(A110,'Ref Taxo'!A:B,2,FALSE()))</f>
        <v>Mentha aquatica</v>
      </c>
      <c r="C110" s="80" t="n">
        <f aca="false">IF(A110="NEWCOD",IF(ISBLANK(H110),"NoCod",H110),VLOOKUP(A110,'Ref Taxo'!A:D,4,FALSE()))</f>
        <v>1791</v>
      </c>
      <c r="D110" s="81"/>
      <c r="E110" s="82" t="n">
        <v>0.01</v>
      </c>
      <c r="F110" s="82" t="s">
        <v>5274</v>
      </c>
      <c r="G110" s="85"/>
      <c r="H110" s="86"/>
    </row>
    <row r="111" customFormat="false" ht="15" hidden="false" customHeight="false" outlineLevel="0" collapsed="false">
      <c r="A111" s="78" t="s">
        <v>1308</v>
      </c>
      <c r="B111" s="79" t="str">
        <f aca="false">IF(A111="NEWCOD",IF(ISBLANK(G111),"renseigner le champ 'Nouveau taxon'",G111),VLOOKUP(A111,'Ref Taxo'!A:B,2,FALSE()))</f>
        <v>Cyperus longus</v>
      </c>
      <c r="C111" s="80" t="n">
        <f aca="false">IF(A111="NEWCOD",IF(ISBLANK(H111),"NoCod",H111),VLOOKUP(A111,'Ref Taxo'!A:D,4,FALSE()))</f>
        <v>1500</v>
      </c>
      <c r="D111" s="81" t="n">
        <v>0.01</v>
      </c>
      <c r="E111" s="82" t="n">
        <v>0.02</v>
      </c>
      <c r="F111" s="82" t="s">
        <v>5274</v>
      </c>
      <c r="G111" s="85"/>
      <c r="H111" s="86"/>
    </row>
    <row r="112" customFormat="false" ht="15" hidden="false" customHeight="false" outlineLevel="0" collapsed="false">
      <c r="A112" s="78" t="s">
        <v>1293</v>
      </c>
      <c r="B112" s="79" t="str">
        <f aca="false">IF(A112="NEWCOD",IF(ISBLANK(G112),"renseigner le champ 'Nouveau taxon'",G112),VLOOKUP(A112,'Ref Taxo'!A:B,2,FALSE()))</f>
        <v>Cynodon dactylon</v>
      </c>
      <c r="C112" s="80" t="n">
        <f aca="false">IF(A112="NEWCOD",IF(ISBLANK(H112),"NoCod",H112),VLOOKUP(A112,'Ref Taxo'!A:D,4,FALSE()))</f>
        <v>29976</v>
      </c>
      <c r="D112" s="81" t="n">
        <v>0.01</v>
      </c>
      <c r="E112" s="82"/>
      <c r="F112" s="82" t="s">
        <v>5274</v>
      </c>
      <c r="G112" s="85"/>
      <c r="H112" s="86"/>
    </row>
    <row r="113" customFormat="false" ht="15" hidden="false" customHeight="false" outlineLevel="0" collapsed="false">
      <c r="A113" s="78" t="s">
        <v>3273</v>
      </c>
      <c r="B113" s="79" t="str">
        <f aca="false">IF(A113="NEWCOD",IF(ISBLANK(G113),"renseigner le champ 'Nouveau taxon'",G113),VLOOKUP(A113,'Ref Taxo'!A:B,2,FALSE()))</f>
        <v>Oenanthe</v>
      </c>
      <c r="C113" s="80" t="n">
        <f aca="false">IF(A113="NEWCOD",IF(ISBLANK(H113),"NoCod",H113),VLOOKUP(A113,'Ref Taxo'!A:D,4,FALSE()))</f>
        <v>1984</v>
      </c>
      <c r="D113" s="81" t="n">
        <v>0.01</v>
      </c>
      <c r="E113" s="82"/>
      <c r="F113" s="82" t="s">
        <v>5274</v>
      </c>
      <c r="G113" s="85"/>
      <c r="H113" s="86"/>
    </row>
    <row r="114" customFormat="false" ht="15" hidden="false" customHeight="false" outlineLevel="0" collapsed="false">
      <c r="A114" s="78" t="s">
        <v>3717</v>
      </c>
      <c r="B114" s="79" t="str">
        <f aca="false">IF(A114="NEWCOD",IF(ISBLANK(G114),"renseigner le champ 'Nouveau taxon'",G114),VLOOKUP(A114,'Ref Taxo'!A:B,2,FALSE()))</f>
        <v>Potamogeton nodosus</v>
      </c>
      <c r="C114" s="80" t="n">
        <f aca="false">IF(A114="NEWCOD",IF(ISBLANK(H114),"NoCod",H114),VLOOKUP(A114,'Ref Taxo'!A:D,4,FALSE()))</f>
        <v>1652</v>
      </c>
      <c r="D114" s="81"/>
      <c r="E114" s="82" t="n">
        <v>0.01</v>
      </c>
      <c r="F114" s="82" t="s">
        <v>5274</v>
      </c>
      <c r="G114" s="85"/>
      <c r="H114" s="86"/>
    </row>
    <row r="115" customFormat="false" ht="15" hidden="false" customHeight="false" outlineLevel="0" collapsed="false">
      <c r="A115" s="78" t="s">
        <v>1719</v>
      </c>
      <c r="B115" s="79" t="str">
        <f aca="false">IF(A115="NEWCOD",IF(ISBLANK(G115),"renseigner le champ 'Nouveau taxon'",G115),VLOOKUP(A115,'Ref Taxo'!A:B,2,FALSE()))</f>
        <v>Equisetum arvense</v>
      </c>
      <c r="C115" s="80" t="n">
        <f aca="false">IF(A115="NEWCOD",IF(ISBLANK(H115),"NoCod",H115),VLOOKUP(A115,'Ref Taxo'!A:D,4,FALSE()))</f>
        <v>1384</v>
      </c>
      <c r="D115" s="81"/>
      <c r="E115" s="82" t="n">
        <v>0.01</v>
      </c>
      <c r="F115" s="82" t="s">
        <v>5274</v>
      </c>
      <c r="G115" s="85"/>
      <c r="H115" s="86"/>
    </row>
    <row r="116" customFormat="false" ht="15" hidden="false" customHeight="false" outlineLevel="0" collapsed="false">
      <c r="A116" s="78" t="s">
        <v>3298</v>
      </c>
      <c r="B116" s="79" t="str">
        <f aca="false">IF(A116="NEWCOD",IF(ISBLANK(G116),"renseigner le champ 'Nouveau taxon'",G116),VLOOKUP(A116,'Ref Taxo'!A:B,2,FALSE()))</f>
        <v>Osmunda regalis</v>
      </c>
      <c r="C116" s="80" t="n">
        <f aca="false">IF(A116="NEWCOD",IF(ISBLANK(H116),"NoCod",H116),VLOOKUP(A116,'Ref Taxo'!A:D,4,FALSE()))</f>
        <v>1403</v>
      </c>
      <c r="D116" s="81" t="n">
        <v>0.01</v>
      </c>
      <c r="E116" s="82" t="n">
        <v>0.03</v>
      </c>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5272</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5295</v>
      </c>
      <c r="J6" s="105"/>
    </row>
    <row r="7" customFormat="false" ht="23.85" hidden="false" customHeight="false" outlineLevel="0" collapsed="false">
      <c r="A7" s="102" t="s">
        <v>5288</v>
      </c>
      <c r="B7" s="102" t="s">
        <v>5289</v>
      </c>
      <c r="C7" s="102" t="s">
        <v>5290</v>
      </c>
      <c r="D7" s="102" t="s">
        <v>5291</v>
      </c>
      <c r="E7" s="102" t="s">
        <v>5292</v>
      </c>
      <c r="F7" s="103" t="s">
        <v>5304</v>
      </c>
      <c r="G7" s="104" t="n">
        <v>43630</v>
      </c>
      <c r="H7" s="105" t="s">
        <v>5305</v>
      </c>
      <c r="I7" s="102" t="s">
        <v>5306</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2020-07-03T09:59:55Z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