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74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<sst xmlns="http://schemas.openxmlformats.org/spreadsheetml/2006/main" count="6485" uniqueCount="5304">
  <si>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</si>
  <si>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</si>
  <si>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</si>
  <si>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</si>
  <si>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</si>
  <si>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</si>
  <si>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</si>
  <si>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</si>
  <si>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</si>
  <si>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</si>
  <si>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</si>
  <si>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</si>
  <si>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</si>
  <si>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</si>
  <si>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</si>
  <si>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</si>
  <si>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</si>
  <si>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</si>
  <si>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</si>
  <si>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</si>
  <si>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</si>
  <si>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</si>
  <si>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</si>
  <si>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</si>
  <si>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</si>
  <si>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</si>
  <si>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</si>
  <si>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</si>
  <si>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</si>
  <si>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</si>
  <si>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</si>
  <si>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</si>
  <si>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</si>
  <si>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</si>
  <si>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</si>
  <si>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</si>
  <si>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</si>
  <si>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</si>
  <si>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</si>
  <si>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</si>
  <si>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</si>
  <si>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</si>
  <si>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</si>
  <si>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</si>
  <si>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</si>
  <si>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</si>
  <si>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</si>
  <si>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</si>
  <si>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</si>
  <si>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</si>
  <si>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</si>
  <si>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</si>
  <si>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</si>
  <si>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</si>
  <si>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</si>
  <si>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</si>
  <si>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</si>
  <si>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</si>
  <si>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</si>
  <si>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</si>
  <si>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</si>
  <si>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</si>
  <si>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</si>
  <si>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</si>
  <si>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</si>
  <si>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</si>
  <si>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</si>
  <si>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</si>
  <si>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</si>
  <si>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</si>
  <si>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</si>
  <si>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</si>
  <si>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</si>
  <si>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</si>
  <si>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</si>
  <si>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</si>
  <si>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</si>
  <si>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</si>
  <si>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</si>
  <si>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</si>
  <si>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</si>
  <si>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</si>
  <si>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</si>
  <si>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</si>
  <si>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</si>
  <si>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</si>
  <si>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</si>
  <si>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</si>
  <si>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</si>
  <si>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</si>
  <si>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</si>
  <si>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</si>
  <si>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</si>
  <si>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</si>
  <si>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</si>
  <si>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</si>
  <si>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</si>
  <si>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</si>
  <si>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</si>
  <si>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</si>
  <si>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</si>
  <si>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</si>
  <si>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</si>
  <si>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</si>
  <si>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</si>
  <si>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</si>
  <si>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</si>
  <si>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</si>
  <si>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</si>
  <si>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</si>
  <si>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</si>
  <si>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</si>
  <si>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</si>
  <si>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</si>
  <si>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</si>
  <si>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</si>
  <si>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</si>
  <si>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</si>
  <si>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</si>
  <si>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</si>
  <si>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</si>
  <si>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</si>
  <si>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</si>
  <si>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</si>
  <si>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</si>
  <si>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</si>
  <si>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</si>
  <si>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</si>
  <si>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</si>
  <si>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</si>
  <si>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</si>
  <si>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</si>
  <si>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</si>
  <si>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</si>
  <si>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</si>
  <si>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</si>
  <si>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</si>
  <si>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</si>
  <si>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</si>
  <si>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</si>
  <si>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</si>
  <si>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</si>
  <si>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</si>
  <si>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</si>
  <si>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</si>
  <si>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</si>
  <si>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</si>
  <si>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</si>
  <si>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</si>
  <si>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</si>
  <si>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</si>
  <si>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</si>
  <si>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</si>
  <si>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</si>
  <si>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</si>
  <si>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</si>
  <si>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</si>
  <si>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</si>
  <si>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</si>
  <si>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</si>
  <si>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</si>
  <si>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</si>
  <si>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</si>
  <si>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</si>
  <si>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</si>
  <si>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</si>
  <si>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</si>
  <si>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</si>
  <si>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</si>
  <si>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</si>
  <si>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</si>
  <si>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</si>
  <si>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</si>
  <si>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</si>
  <si>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</si>
  <si>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</si>
  <si>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</si>
  <si>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</si>
  <si>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</si>
  <si>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</si>
  <si>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</si>
  <si>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</si>
  <si>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</si>
  <si>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</si>
  <si>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</si>
  <si>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</si>
  <si>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</si>
  <si>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</si>
  <si>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</si>
  <si>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</si>
  <si>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</si>
  <si>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</si>
  <si>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</si>
  <si>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</si>
  <si>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</si>
  <si>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</si>
  <si>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</si>
  <si>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</si>
  <si>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</si>
  <si>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</si>
  <si>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</si>
  <si>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</si>
  <si>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</si>
  <si>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</si>
  <si>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</si>
  <si>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</si>
  <si>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</si>
  <si>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</si>
  <si>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</si>
  <si>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</si>
  <si>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</si>
  <si>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</si>
  <si>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</si>
  <si>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</si>
  <si>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</si>
  <si>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</si>
  <si>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</si>
  <si>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</si>
  <si>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</si>
  <si>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</si>
  <si>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</si>
  <si>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</si>
  <si>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</si>
  <si>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</si>
  <si>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</si>
  <si>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</si>
  <si>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</si>
  <si>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</si>
  <si>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</si>
  <si>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</si>
  <si>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</si>
  <si>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</si>
  <si>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</si>
  <si>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</si>
  <si>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</si>
  <si>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</si>
  <si>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</si>
  <si>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</si>
  <si>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</si>
  <si>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</si>
  <si>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</si>
  <si>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</si>
  <si>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</si>
  <si>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</si>
  <si>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</si>
  <si>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</si>
  <si>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</si>
  <si>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</si>
  <si>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</si>
  <si>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</si>
  <si>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</si>
  <si>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</si>
  <si>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</si>
  <si>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</si>
  <si>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</si>
  <si>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</si>
  <si>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</si>
  <si>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</si>
  <si>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</si>
  <si>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</si>
  <si>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</si>
  <si>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</si>
  <si>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</si>
  <si>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</si>
  <si>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</si>
  <si>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</si>
  <si>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</si>
  <si>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</si>
  <si>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</si>
  <si>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</si>
  <si>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</si>
  <si>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</si>
  <si>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</si>
  <si>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</si>
  <si>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</si>
  <si>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</si>
  <si>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</si>
  <si>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</si>
  <si>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</si>
  <si>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</si>
  <si>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</si>
  <si>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</si>
  <si>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</si>
  <si>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</si>
  <si>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</si>
  <si>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</si>
  <si>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</si>
  <si>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</si>
  <si>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</si>
  <si>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</si>
  <si>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</si>
  <si>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</si>
  <si>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</si>
  <si>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</si>
  <si>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</si>
  <si>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</si>
  <si>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</si>
  <si>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</si>
  <si>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</si>
  <si>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</si>
  <si>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</si>
  <si>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</si>
  <si>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</si>
  <si>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</si>
  <si>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</si>
  <si>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</si>
  <si>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</si>
  <si>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</si>
  <si>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</si>
  <si>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</si>
  <si>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</si>
  <si>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</si>
  <si>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</si>
  <si>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</si>
  <si>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</si>
  <si>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</si>
  <si>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</si>
  <si>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</si>
  <si>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</si>
  <si>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</si>
  <si>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</si>
  <si>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</si>
  <si>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</si>
  <si>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</si>
  <si>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</si>
  <si>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</si>
  <si>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</si>
  <si>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</si>
  <si>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</si>
  <si>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</si>
  <si>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</si>
  <si>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</si>
  <si>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</si>
  <si>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</si>
  <si>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</si>
  <si>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</si>
  <si>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</si>
  <si>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</si>
  <si>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</si>
  <si>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</si>
  <si>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</si>
  <si>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</si>
  <si>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</si>
  <si>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</si>
  <si>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</si>
  <si>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</si>
  <si>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</si>
  <si>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</si>
  <si>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</si>
  <si>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</si>
  <si>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</si>
  <si>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</si>
  <si>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</si>
  <si>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</si>
  <si>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</si>
  <si>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</si>
  <si>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</si>
  <si>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</si>
  <si>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</si>
  <si>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</si>
  <si>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</si>
  <si>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</si>
  <si>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</si>
  <si>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</si>
  <si>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</si>
  <si>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</si>
  <si>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</si>
  <si>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</si>
  <si>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</si>
  <si>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</si>
  <si>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</si>
  <si>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</si>
  <si>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</si>
  <si>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</si>
  <si>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</si>
  <si>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</si>
  <si>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</si>
  <si>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</si>
  <si>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</si>
  <si>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</si>
  <si>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</si>
  <si>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</si>
  <si>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</si>
  <si>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</si>
  <si>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</si>
  <si>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</si>
  <si>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</si>
  <si>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</si>
  <si>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</si>
  <si>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</si>
  <si>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</si>
  <si>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</si>
  <si>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</si>
  <si>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</si>
  <si>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</si>
  <si>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</si>
  <si>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</si>
  <si>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</si>
  <si>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</si>
  <si>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</si>
  <si>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</si>
  <si>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</si>
  <si>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</si>
  <si>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</si>
  <si>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</si>
  <si>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</si>
  <si>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</si>
  <si>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</si>
  <si>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</si>
  <si>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</si>
  <si>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</si>
  <si>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</si>
  <si>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</si>
  <si>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</si>
  <si>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</si>
  <si>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</si>
  <si>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</si>
  <si>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</si>
  <si>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</si>
  <si>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</si>
  <si>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</si>
  <si>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</si>
  <si>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</si>
  <si>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</si>
  <si>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</si>
  <si>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</si>
  <si>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</si>
  <si>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</si>
  <si>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</si>
  <si>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</si>
  <si>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</si>
  <si>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</si>
  <si>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</si>
  <si>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</si>
  <si>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</si>
  <si>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</si>
  <si>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</si>
  <si>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</si>
  <si>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</si>
  <si>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</si>
  <si>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</si>
  <si>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</si>
  <si>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</si>
  <si>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</si>
  <si>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</si>
  <si>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</si>
  <si>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</si>
  <si>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</si>
  <si>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</si>
  <si>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</si>
  <si>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</si>
  <si>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</si>
  <si>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</si>
  <si>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</si>
  <si>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</si>
  <si>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</si>
  <si>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</si>
  <si>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</si>
  <si>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</si>
  <si>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</si>
  <si>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</si>
  <si>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</si>
  <si>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</si>
  <si>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</si>
  <si>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</si>
  <si>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</si>
  <si>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</si>
  <si>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</si>
  <si>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</si>
  <si>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</si>
  <si>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</si>
  <si>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</si>
  <si>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</si>
  <si>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</si>
  <si>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</si>
  <si>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</si>
  <si>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</si>
  <si>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</si>
  <si>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</si>
  <si>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</si>
  <si>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</si>
  <si>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</si>
  <si>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</si>
  <si>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</si>
  <si>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</si>
  <si>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</si>
  <si>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</si>
  <si>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</si>
  <si>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</si>
  <si>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</si>
  <si>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</si>
  <si>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</si>
  <si>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</si>
  <si>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</si>
  <si>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</si>
  <si>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</si>
  <si>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</si>
  <si>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</si>
  <si>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</si>
  <si>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</si>
  <si>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</si>
  <si>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</si>
  <si>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</si>
  <si>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</si>
  <si>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</si>
  <si>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</si>
  <si>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</si>
  <si>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</si>
  <si>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</si>
  <si>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</si>
  <si>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</si>
  <si>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</si>
  <si>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</si>
  <si>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</si>
  <si>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</si>
  <si>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</si>
  <si>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</si>
  <si>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</si>
  <si>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</si>
  <si>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</si>
  <si>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</si>
  <si>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</si>
  <si>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</si>
  <si>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</si>
  <si>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</si>
  <si>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</si>
  <si>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</si>
  <si>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</si>
  <si>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</si>
  <si>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</si>
  <si>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</si>
  <si>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</si>
  <si>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</si>
  <si>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</si>
  <si>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</si>
  <si>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</si>
  <si>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</si>
  <si>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</si>
  <si>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</si>
  <si>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</si>
  <si>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</si>
  <si>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</si>
  <si>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</si>
  <si>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</si>
  <si>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</si>
  <si>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</si>
  <si>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</si>
  <si>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</si>
  <si>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</si>
  <si>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</si>
  <si>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</si>
  <si>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</si>
  <si>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</si>
  <si>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</si>
  <si>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</si>
  <si>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</si>
  <si>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</si>
  <si>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</si>
  <si>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</si>
  <si>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</si>
  <si>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</si>
  <si>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</si>
  <si>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</si>
  <si>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</si>
  <si>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</si>
  <si>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</si>
  <si>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</si>
  <si>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</si>
  <si>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</si>
  <si>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</si>
  <si>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</si>
  <si>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</si>
  <si>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</si>
  <si>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</si>
  <si>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</si>
  <si>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</si>
  <si>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</si>
  <si>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</si>
  <si>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</si>
  <si>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</si>
  <si>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</si>
  <si>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</si>
  <si>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</si>
  <si>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</si>
  <si>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</si>
  <si>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</si>
  <si>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</si>
  <si>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</si>
  <si>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</si>
  <si>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</si>
  <si>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</si>
  <si>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</si>
  <si>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</si>
  <si>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</si>
  <si>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</si>
  <si>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</si>
  <si>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</si>
  <si>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</si>
  <si>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</si>
  <si>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</si>
  <si>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</si>
  <si>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</si>
  <si>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</si>
  <si>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</si>
  <si>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</si>
  <si>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</si>
  <si>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</si>
  <si>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</si>
  <si>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</si>
  <si>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</si>
  <si>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</si>
  <si>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</si>
  <si>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</si>
  <si>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</si>
  <si>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</si>
  <si>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</si>
  <si>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</si>
  <si>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</si>
  <si>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</si>
  <si>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</si>
  <si>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</si>
  <si>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</si>
  <si>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</si>
  <si>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</si>
  <si>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</si>
  <si>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</si>
  <si>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</si>
  <si>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</si>
  <si>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</si>
  <si>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</si>
  <si>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</si>
  <si>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</si>
  <si>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</si>
  <si>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</si>
  <si>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</si>
  <si>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</si>
  <si>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</si>
  <si>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</si>
  <si>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</si>
  <si>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</si>
  <si>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</si>
  <si>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</si>
  <si>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</si>
  <si>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</si>
  <si>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</si>
  <si>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</si>
  <si>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</si>
  <si>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</si>
  <si>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</si>
  <si>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</si>
  <si>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</si>
  <si>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</si>
  <si>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</si>
  <si>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</si>
  <si>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</si>
  <si>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</si>
  <si>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</si>
  <si>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</si>
  <si>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</si>
  <si>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</si>
  <si>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</si>
  <si>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</si>
  <si>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</si>
  <si>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</si>
  <si>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</si>
  <si>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</si>
  <si>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</si>
  <si>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</si>
  <si>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</si>
  <si>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</si>
  <si>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</si>
  <si>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</si>
  <si>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</si>
  <si>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</si>
  <si>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</si>
  <si>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</si>
  <si>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</si>
  <si>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</si>
  <si>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</si>
  <si>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</si>
  <si>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</si>
  <si>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</si>
  <si>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</si>
  <si>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</si>
  <si>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</si>
  <si>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</si>
  <si>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</si>
  <si>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</si>
  <si>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</si>
  <si>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</si>
  <si>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</si>
  <si>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</si>
  <si>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</si>
  <si>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</si>
  <si>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</si>
  <si>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</si>
  <si>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</si>
  <si>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</si>
  <si>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</si>
  <si>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</si>
  <si>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</si>
  <si>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</si>
  <si>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</si>
  <si>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</si>
  <si>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</si>
  <si>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</si>
  <si>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</si>
  <si>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</si>
  <si>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</si>
  <si>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</si>
  <si>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</si>
  <si>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</si>
  <si>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</si>
  <si>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</si>
  <si>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</si>
  <si>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</si>
  <si>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</si>
  <si>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</si>
  <si>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</si>
  <si>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</si>
  <si>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</si>
  <si>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</si>
  <si>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</si>
  <si>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</si>
  <si>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</si>
  <si>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</si>
  <si>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</si>
  <si>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</si>
  <si>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</si>
  <si>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</si>
  <si>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</si>
  <si>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</si>
  <si>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</si>
  <si>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</si>
  <si>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</si>
  <si>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</si>
  <si>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</si>
  <si>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</si>
  <si>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</si>
  <si>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</si>
  <si>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</si>
  <si>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</si>
  <si>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</si>
  <si>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</si>
  <si>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</si>
  <si>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</si>
  <si>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</si>
  <si>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</si>
  <si>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</si>
  <si>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</si>
  <si>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</si>
  <si>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</si>
  <si>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</si>
  <si>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</si>
  <si>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</si>
  <si>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</si>
  <si>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</si>
  <si>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</si>
  <si>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</si>
  <si>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</si>
  <si>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</si>
  <si>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</si>
  <si>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</si>
  <si>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</si>
  <si>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</si>
  <si>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</si>
  <si>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</si>
  <si>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</si>
  <si>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</si>
  <si>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</si>
  <si>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</si>
  <si>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</si>
  <si>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</si>
  <si>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</si>
  <si>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</si>
  <si>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</si>
  <si>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</si>
  <si>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</si>
  <si>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</si>
  <si>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</si>
  <si>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</si>
  <si>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</si>
  <si>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</si>
  <si>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</si>
  <si>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</si>
  <si>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</si>
  <si>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</si>
  <si>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</si>
  <si>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</si>
  <si>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</si>
  <si>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</si>
  <si>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</si>
  <si>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</si>
  <si>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</si>
  <si>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</si>
  <si>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</si>
  <si>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</si>
  <si>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</si>
  <si>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</si>
  <si>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</si>
  <si>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</si>
  <si>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</si>
  <si>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</si>
  <si>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</si>
  <si>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</si>
  <si>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</si>
  <si>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</si>
  <si>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</si>
  <si>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</si>
  <si>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</si>
  <si>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</si>
  <si>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</si>
  <si>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</si>
  <si>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</si>
  <si>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</si>
  <si>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</si>
  <si>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</si>
  <si>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</si>
  <si>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</si>
  <si>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</si>
  <si>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</si>
  <si>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</si>
  <si>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</si>
  <si>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</si>
  <si>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</si>
  <si>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</si>
  <si>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</si>
  <si>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</si>
  <si>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</si>
  <si>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</si>
  <si>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</si>
  <si>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</si>
  <si>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</si>
  <si>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</si>
  <si>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</si>
  <si>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</si>
  <si>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</si>
  <si>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</si>
  <si>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</si>
  <si>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</si>
  <si>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</si>
  <si>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</si>
  <si>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</si>
  <si>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</si>
  <si>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</si>
  <si>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</si>
  <si>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</si>
  <si>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</si>
  <si>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</si>
  <si>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</si>
  <si>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</si>
  <si>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</si>
  <si>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</si>
  <si>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</si>
  <si>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</si>
  <si>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</si>
  <si>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</si>
  <si>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</si>
  <si>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</si>
  <si>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</si>
  <si>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</si>
  <si>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</si>
  <si>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</si>
  <si>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</si>
  <si>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</si>
  <si>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</si>
  <si>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</si>
  <si>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</si>
  <si>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</si>
  <si>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</si>
  <si>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</si>
  <si>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</si>
  <si>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</si>
  <si>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</si>
  <si>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</si>
  <si>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</si>
  <si>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</si>
  <si>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</si>
  <si>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</si>
  <si>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</si>
  <si>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</si>
  <si>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</si>
  <si>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</si>
  <si>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</si>
  <si>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</si>
  <si>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</si>
  <si>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</si>
  <si>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</si>
  <si>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</si>
  <si>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</si>
  <si>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</si>
  <si>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</si>
  <si>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</si>
  <si>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</si>
  <si>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</si>
  <si>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</si>
  <si>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</si>
  <si>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</si>
  <si>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</si>
  <si>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</si>
  <si>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</si>
  <si>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</si>
  <si>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</si>
  <si>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</si>
  <si>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</si>
  <si>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</si>
  <si>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</si>
  <si>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</si>
  <si>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</si>
  <si>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</si>
  <si>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</si>
  <si>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</si>
  <si>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</si>
  <si>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</si>
  <si>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</si>
  <si>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</si>
  <si>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</si>
  <si>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</si>
  <si>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</si>
  <si>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</si>
  <si>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</si>
  <si>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</si>
  <si>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</si>
  <si>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</si>
  <si>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</si>
  <si>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</si>
  <si>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</si>
  <si>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</si>
  <si>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</si>
  <si>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</si>
  <si>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</si>
  <si>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</si>
  <si>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</si>
  <si>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</si>
  <si>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</si>
  <si>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</si>
  <si>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</si>
  <si>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</si>
  <si>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</si>
  <si>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</si>
  <si>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</si>
  <si>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</si>
  <si>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</si>
  <si>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</si>
  <si>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</si>
  <si>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</si>
  <si>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</si>
  <si>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</si>
  <si>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</si>
  <si>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</si>
  <si>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</si>
  <si>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</si>
  <si>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</si>
  <si>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</si>
  <si>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</si>
  <si>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</si>
  <si>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</si>
  <si>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</si>
  <si>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</si>
  <si>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</si>
  <si>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</si>
  <si>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</si>
  <si>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</si>
  <si>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</si>
  <si>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</si>
  <si>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</si>
  <si>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</si>
  <si>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</si>
  <si>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</si>
  <si>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</si>
  <si>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</si>
  <si>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</si>
  <si>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</si>
  <si>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</si>
  <si>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</si>
  <si>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</si>
  <si>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</si>
  <si>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</si>
  <si>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</si>
  <si>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</si>
  <si>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</si>
  <si>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</si>
  <si>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</si>
  <si>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</si>
  <si>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</si>
  <si>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</si>
  <si>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</si>
  <si>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</si>
  <si>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</si>
  <si>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</si>
  <si>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</si>
  <si>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</si>
  <si>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</si>
  <si>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</si>
  <si>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</si>
  <si>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</si>
  <si>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</si>
  <si>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</si>
  <si>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</si>
  <si>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</si>
  <si>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</si>
  <si>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</si>
  <si>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</si>
  <si>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</si>
  <si>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</si>
  <si>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</si>
  <si>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</si>
  <si>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</si>
  <si>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</si>
  <si>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</si>
  <si>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</si>
  <si>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</si>
  <si>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</si>
  <si>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</si>
  <si>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</si>
  <si>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</si>
  <si>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</si>
  <si>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</si>
  <si>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</si>
  <si>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</si>
  <si>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</si>
  <si>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</si>
  <si>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</si>
  <si>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</si>
  <si>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</si>
  <si>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</si>
  <si>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</si>
  <si>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</si>
  <si>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</si>
  <si>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</si>
  <si>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</si>
  <si>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</si>
  <si>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</si>
  <si>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</si>
  <si>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</si>
  <si>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</si>
  <si>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</si>
  <si>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</si>
  <si>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</si>
  <si>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</si>
  <si>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</si>
  <si>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</si>
  <si>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</si>
  <si>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</si>
  <si>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</si>
  <si>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</si>
  <si>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</si>
  <si>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</si>
  <si>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</si>
  <si>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</si>
  <si>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</si>
  <si>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</si>
  <si>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</si>
  <si>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</si>
  <si>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</si>
  <si>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</si>
  <si>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</si>
  <si>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</si>
  <si>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</si>
  <si>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</si>
  <si>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</si>
  <si>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</si>
  <si>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</si>
  <si>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</si>
  <si>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</si>
  <si>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</si>
  <si>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</si>
  <si>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</si>
  <si>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</si>
  <si>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</si>
  <si>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</si>
  <si>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</si>
  <si>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</si>
  <si>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</si>
  <si>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</si>
  <si>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</si>
  <si>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</si>
  <si>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</si>
  <si>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</si>
  <si>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</si>
  <si>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</si>
  <si>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</si>
  <si>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</si>
  <si>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</si>
  <si>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</si>
  <si>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</si>
  <si>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</si>
  <si>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</si>
  <si>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</si>
  <si>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</si>
  <si>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</si>
  <si>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</si>
  <si>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</si>
  <si>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</si>
  <si>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</si>
  <si>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</si>
  <si>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</si>
  <si>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</si>
  <si>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</si>
  <si>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</si>
  <si>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</si>
  <si>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</si>
  <si>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</si>
  <si>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</si>
  <si>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</si>
  <si>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</si>
  <si>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</si>
  <si>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</si>
  <si>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</si>
  <si>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</si>
  <si>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</si>
  <si>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</si>
  <si>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</si>
  <si>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</si>
  <si>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</si>
  <si>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</si>
  <si>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</si>
  <si>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</si>
  <si>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</si>
  <si>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</si>
  <si>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</si>
  <si>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</si>
  <si>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</si>
  <si>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</si>
  <si>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</si>
  <si>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</si>
  <si>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</si>
  <si>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</si>
  <si>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</si>
  <si>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</si>
  <si>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</si>
  <si>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</si>
  <si>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</si>
  <si>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</si>
  <si>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</si>
  <si>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</si>
  <si>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</si>
  <si>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</si>
  <si>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</si>
  <si>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</si>
  <si>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</si>
  <si>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</si>
  <si>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</si>
  <si>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</si>
  <si>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</si>
  <si>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</si>
  <si>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</si>
  <si>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</si>
  <si>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</si>
  <si>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</si>
  <si>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</si>
  <si>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</si>
  <si>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</si>
  <si>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</si>
  <si>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</si>
  <si>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</si>
  <si>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</si>
  <si>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</si>
  <si>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</si>
  <si>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</si>
  <si>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</si>
  <si>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</si>
  <si>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</si>
  <si>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</si>
  <si>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</si>
  <si>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</si>
  <si>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</si>
  <si>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</si>
  <si>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</si>
  <si>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</si>
  <si>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</si>
  <si>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</si>
  <si>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</si>
  <si>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</si>
  <si>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</si>
  <si>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</si>
  <si>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</si>
  <si>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</si>
  <si>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</si>
  <si>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</si>
  <si>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</si>
  <si>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</si>
  <si>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</si>
  <si>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</si>
  <si>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</si>
  <si>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</si>
  <si>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</si>
  <si>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</si>
  <si>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</si>
  <si>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</si>
  <si>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</si>
  <si>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</si>
  <si>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</si>
  <si>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</si>
  <si>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</si>
  <si>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</si>
  <si>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</si>
  <si>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</si>
  <si>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</si>
  <si>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</si>
  <si>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</si>
  <si>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</si>
  <si>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</si>
  <si>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</si>
  <si>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</si>
  <si>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</si>
  <si>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</si>
  <si>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</si>
  <si>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</si>
  <si>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</si>
  <si>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</si>
  <si>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</si>
  <si>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</si>
  <si>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</si>
  <si>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</si>
  <si>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</si>
  <si>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</si>
  <si>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</si>
  <si>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</si>
  <si>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</si>
  <si>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</si>
  <si>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</si>
  <si>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</si>
  <si>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</si>
  <si>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</si>
  <si>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</si>
  <si>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</si>
  <si>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</si>
  <si>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</si>
  <si>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</si>
  <si>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</si>
  <si>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</si>
  <si>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</si>
  <si>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</si>
  <si>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</si>
  <si>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</si>
  <si>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</si>
  <si>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</si>
  <si>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</si>
  <si>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</si>
  <si>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</si>
  <si>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</si>
  <si>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</si>
  <si>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</si>
  <si>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</si>
  <si>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</si>
  <si>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</si>
  <si>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</si>
  <si>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</si>
  <si>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</si>
  <si>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</si>
  <si>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</si>
  <si>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</si>
  <si>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</si>
  <si>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</si>
  <si>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</si>
  <si>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</si>
  <si>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</si>
  <si>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</si>
  <si>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</si>
  <si>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</si>
  <si>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</si>
  <si>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</si>
  <si>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</si>
  <si>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</si>
  <si>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</si>
  <si>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</si>
  <si>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</si>
  <si>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</si>
  <si>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</si>
  <si>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</si>
  <si>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</si>
  <si>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</si>
  <si>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</si>
  <si>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</si>
  <si>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</si>
  <si>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</si>
  <si>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</si>
  <si>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</si>
  <si>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</si>
  <si>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</si>
  <si>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</si>
  <si>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</si>
  <si>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</si>
  <si>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</si>
  <si>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</si>
  <si>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</si>
  <si>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</si>
  <si>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</si>
  <si>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</si>
  <si>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</si>
  <si>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</si>
  <si>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</si>
  <si>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</si>
  <si>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</si>
  <si>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</si>
  <si>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</si>
  <si>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</si>
  <si>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</si>
  <si>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</si>
  <si>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</si>
  <si>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</si>
  <si>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</si>
  <si>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</si>
  <si>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</si>
  <si>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</si>
  <si>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</si>
  <si>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</si>
  <si>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</si>
  <si>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</si>
  <si>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</si>
  <si>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</si>
  <si>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</si>
  <si>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</si>
  <si>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</si>
  <si>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</si>
  <si>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</si>
  <si>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</si>
  <si>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</si>
  <si>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</si>
  <si>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</si>
  <si>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</si>
  <si>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</si>
  <si>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</si>
  <si>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</si>
  <si>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</si>
  <si>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</si>
  <si>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</si>
  <si>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</si>
  <si>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</si>
  <si>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</si>
  <si>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</si>
  <si>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</si>
  <si>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</si>
  <si>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</si>
  <si>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</si>
  <si>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</si>
  <si>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</si>
  <si>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</si>
  <si>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</si>
  <si>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</si>
  <si>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</si>
  <si>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</si>
  <si>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</si>
  <si>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</si>
  <si>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</si>
  <si>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</si>
  <si>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</si>
  <si>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</si>
  <si>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</si>
  <si>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</si>
  <si>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</si>
  <si>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</si>
  <si>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</si>
  <si>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</si>
  <si>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</si>
  <si>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</si>
  <si>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</si>
  <si>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</si>
  <si>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</si>
  <si>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</si>
  <si>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</si>
  <si>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</si>
  <si>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</si>
  <si>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</si>
  <si>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</si>
  <si>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</si>
  <si>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</si>
  <si>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</si>
  <si>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</si>
  <si>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</si>
  <si>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</si>
  <si>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</si>
  <si>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</si>
  <si>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</si>
  <si>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</si>
  <si>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</si>
  <si>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</si>
  <si>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</si>
  <si>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</si>
  <si>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</si>
  <si>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</si>
  <si>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</si>
  <si>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</si>
  <si>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</si>
  <si>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</si>
  <si>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</si>
  <si>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</si>
  <si>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</si>
  <si>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</si>
  <si>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</si>
  <si>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</si>
  <si>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</si>
  <si>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</si>
  <si>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</si>
  <si>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</si>
  <si>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</si>
  <si>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</si>
  <si>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</si>
  <si>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</si>
  <si>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</si>
  <si>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</si>
  <si>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</si>
  <si>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</si>
  <si>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</si>
  <si>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</si>
  <si>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</si>
  <si>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</si>
  <si>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</si>
  <si>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</si>
  <si>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</si>
  <si>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</si>
  <si>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</si>
  <si>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</si>
  <si>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</si>
  <si>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</si>
  <si>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</si>
  <si>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</si>
  <si>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</si>
  <si>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</si>
  <si>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</si>
  <si>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</si>
  <si>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</si>
  <si>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</si>
  <si>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</si>
  <si>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</si>
  <si>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</si>
  <si>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</si>
  <si>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</si>
  <si>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</si>
  <si>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</si>
  <si>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</si>
  <si>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</si>
  <si>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</si>
  <si>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</si>
  <si>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</si>
  <si>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</si>
  <si>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</si>
  <si>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</si>
  <si>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</si>
  <si>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</si>
  <si>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</si>
  <si>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</si>
  <si>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</si>
  <si>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</si>
  <si>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</si>
  <si>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</si>
  <si>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</si>
  <si>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</si>
  <si>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</si>
  <si>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</si>
  <si>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</si>
  <si>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</si>
  <si>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</si>
  <si>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</si>
  <si>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</si>
  <si>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</si>
  <si>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</si>
  <si>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</si>
  <si>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</si>
  <si>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</si>
  <si>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</si>
  <si>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</si>
  <si>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</si>
  <si>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</si>
  <si>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</si>
  <si>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</si>
  <si>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</si>
  <si>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</si>
  <si>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</si>
  <si>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</si>
  <si>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</si>
  <si>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</si>
  <si>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</si>
  <si>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</si>
  <si>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</si>
  <si>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</si>
  <si>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</si>
  <si>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</si>
  <si>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</si>
  <si>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</si>
  <si>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</si>
  <si>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</si>
  <si>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</si>
  <si>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</si>
  <si>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</si>
  <si>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</si>
  <si>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</si>
  <si>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</si>
  <si>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</si>
  <si>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</si>
  <si>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</si>
  <si>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</si>
  <si>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</si>
  <si>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</si>
  <si>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</si>
  <si>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</si>
  <si>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</si>
  <si>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</si>
  <si>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</si>
  <si>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</si>
  <si>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</si>
  <si>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</si>
  <si>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</si>
  <si>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</si>
  <si>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</si>
  <si>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</si>
  <si>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</si>
  <si>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</si>
  <si>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</si>
  <si>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</si>
  <si>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</si>
  <si>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</si>
  <si>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</si>
  <si>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</si>
  <si>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</si>
  <si>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</si>
  <si>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</si>
  <si>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</si>
  <si>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</si>
  <si>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</si>
  <si>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</si>
  <si>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</si>
  <si>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</si>
  <si>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</si>
  <si>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</si>
  <si>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</si>
  <si>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</si>
  <si>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</si>
  <si>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</si>
  <si>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</si>
  <si>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</si>
  <si>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</si>
  <si>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</si>
  <si>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</si>
  <si>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</si>
  <si>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</si>
  <si>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</si>
  <si>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</si>
  <si>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</si>
  <si>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</si>
  <si>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</si>
  <si>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</si>
  <si>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</si>
  <si>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</si>
  <si>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</si>
  <si>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</si>
  <si>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</si>
  <si>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</si>
  <si>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</si>
  <si>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</si>
  <si>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</si>
  <si>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</si>
  <si>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</si>
  <si>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</si>
  <si>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</si>
  <si>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</si>
  <si>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</si>
  <si>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</si>
  <si>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</si>
  <si>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</si>
  <si>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</si>
  <si>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</si>
  <si>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</si>
  <si>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</si>
  <si>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</si>
  <si>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</si>
  <si>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</si>
  <si>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</si>
  <si>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</si>
  <si>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</si>
  <si>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</si>
  <si>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</si>
  <si>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</si>
  <si>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</si>
  <si>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</si>
  <si>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</si>
  <si>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</si>
  <si>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</si>
  <si>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</si>
  <si>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</si>
  <si>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</si>
  <si>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</si>
  <si>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</si>
  <si>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</si>
  <si>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</si>
  <si>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</si>
  <si>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</si>
  <si>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</si>
  <si>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</si>
  <si>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</si>
  <si>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</si>
  <si>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</si>
  <si>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</si>
  <si>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</si>
  <si>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</si>
  <si>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</si>
  <si>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</si>
  <si>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</si>
  <si>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</si>
  <si>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</si>
  <si>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</si>
  <si>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</si>
  <si>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</si>
  <si>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</si>
  <si>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</si>
  <si>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</si>
  <si>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</si>
  <si>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</si>
  <si>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</si>
  <si>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</si>
  <si>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</si>
  <si>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</si>
  <si>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</si>
  <si>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</si>
  <si>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</si>
  <si>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</si>
  <si>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</si>
  <si>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</si>
  <si>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</si>
  <si>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</si>
  <si>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</si>
  <si>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</si>
  <si>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</si>
  <si>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</si>
  <si>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</si>
  <si>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</si>
  <si>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</si>
  <si>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</si>
  <si>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</si>
  <si>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</si>
  <si>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</si>
  <si>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</si>
  <si>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</si>
  <si>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</si>
  <si>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</si>
  <si>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</si>
  <si>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</si>
  <si>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</si>
  <si>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</si>
  <si>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</si>
  <si>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</si>
  <si>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</si>
  <si>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</si>
  <si>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</si>
  <si>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</si>
  <si>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</si>
  <si>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</si>
  <si>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</si>
  <si>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</si>
  <si>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</si>
  <si>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</si>
  <si>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</si>
  <si>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</si>
  <si>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</si>
  <si>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</si>
  <si>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</si>
  <si>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</si>
  <si>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</si>
  <si>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</si>
  <si>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</si>
  <si>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</si>
  <si>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</si>
  <si>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</si>
  <si>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</si>
  <si>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</si>
  <si>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</si>
  <si>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</si>
  <si>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</si>
  <si>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</si>
  <si>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</si>
  <si>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</si>
  <si>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</si>
  <si>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</si>
  <si>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</si>
  <si>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</si>
  <si>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</si>
  <si>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</si>
  <si>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</si>
  <si>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</si>
  <si>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</si>
  <si>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</si>
  <si>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</si>
  <si>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</si>
  <si>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</si>
  <si>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</si>
  <si>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</si>
  <si>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</si>
  <si>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</si>
  <si>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</si>
  <si>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</si>
  <si>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</si>
  <si>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</si>
  <si>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</si>
  <si>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</si>
  <si>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</si>
  <si>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</si>
  <si>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</si>
  <si>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</si>
  <si>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</si>
  <si>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</si>
  <si>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</si>
  <si>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</si>
  <si>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</si>
  <si>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</si>
  <si>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</si>
  <si>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</si>
  <si>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</si>
  <si>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</si>
  <si>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</si>
  <si>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</si>
  <si>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</si>
  <si>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</si>
  <si>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</si>
  <si>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</si>
  <si>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</si>
  <si>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</si>
  <si>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</si>
  <si>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</si>
  <si>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</si>
  <si>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</si>
  <si>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</si>
  <si>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</si>
  <si>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</si>
  <si>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</si>
  <si>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</si>
  <si>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</si>
  <si>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</si>
  <si>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</si>
  <si>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</si>
  <si>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</si>
  <si>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</si>
  <si>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</si>
  <si>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</si>
  <si>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</si>
  <si>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</si>
  <si>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</si>
  <si>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</si>
  <si>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</si>
  <si>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</si>
  <si>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</si>
  <si>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</si>
  <si>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</si>
  <si>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</si>
  <si>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</si>
  <si>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</si>
  <si>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</si>
  <si>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</si>
  <si>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</si>
  <si>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</si>
  <si>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</si>
  <si>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</si>
  <si>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</si>
  <si>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</si>
  <si>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</si>
  <si>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</si>
  <si>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</si>
  <si>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</si>
  <si>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</si>
  <si>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</si>
  <si>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</si>
  <si>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</si>
  <si>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</si>
  <si>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</si>
  <si>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</si>
  <si>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</si>
  <si>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</si>
  <si>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</si>
  <si>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</si>
  <si>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</si>
  <si>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</si>
  <si>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</si>
  <si>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</si>
  <si>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</si>
  <si>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</si>
  <si>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</si>
  <si>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</si>
  <si>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</si>
  <si>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</si>
  <si>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</si>
  <si>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</si>
  <si>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</si>
  <si>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</si>
  <si>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</si>
  <si>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</si>
  <si>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</si>
  <si>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</si>
  <si>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</si>
  <si>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</si>
  <si>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</si>
  <si>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</si>
  <si>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</si>
  <si>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</si>
  <si>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</si>
  <si>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</si>
  <si>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</si>
  <si>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</si>
  <si>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</si>
  <si>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</si>
  <si>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</si>
  <si>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</si>
  <si>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</si>
  <si>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</si>
  <si>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</si>
  <si>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</si>
  <si>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</si>
  <si>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</si>
  <si>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</si>
  <si>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</si>
  <si>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</si>
  <si>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</si>
  <si>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</si>
  <si>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</si>
  <si>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</si>
  <si>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</si>
  <si>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</si>
  <si>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</si>
  <si>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</si>
  <si>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</si>
  <si>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</si>
  <si>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</si>
  <si>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</si>
  <si>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</si>
  <si>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</si>
  <si>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</si>
  <si>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</si>
  <si>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</si>
  <si>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</si>
  <si>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</si>
  <si>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</si>
  <si>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</si>
  <si>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</si>
  <si>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</si>
  <si>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</si>
  <si>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</si>
  <si>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</si>
  <si>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</si>
  <si>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</si>
  <si>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</si>
  <si>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</si>
  <si>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</si>
  <si>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</si>
  <si>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</si>
  <si>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</si>
  <si>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</si>
  <si>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</si>
  <si>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</si>
  <si>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</si>
  <si>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</si>
  <si>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</si>
  <si>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</si>
  <si>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</si>
  <si>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</si>
  <si>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</si>
  <si>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</si>
  <si>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</si>
  <si>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</si>
  <si>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</si>
  <si>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</si>
  <si>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</si>
  <si>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</si>
  <si>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</si>
  <si>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</si>
  <si>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</si>
  <si>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</si>
  <si>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</si>
  <si>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</si>
  <si>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</si>
  <si>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</si>
  <si>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</si>
  <si>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</si>
  <si>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</si>
  <si>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</si>
  <si>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</si>
  <si>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</si>
  <si>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</si>
  <si>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</si>
  <si>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</si>
  <si>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</si>
  <si>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</si>
  <si>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</si>
  <si>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</si>
  <si>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</si>
  <si>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</si>
  <si>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</si>
  <si>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</si>
  <si>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</si>
  <si>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</si>
  <si>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</si>
  <si>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</si>
  <si>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</si>
  <si>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</si>
  <si>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</si>
  <si>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</si>
  <si>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</si>
  <si>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</si>
  <si>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</si>
  <si>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</si>
  <si>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</si>
  <si>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</si>
  <si>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</si>
  <si>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</si>
  <si>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</si>
  <si>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</si>
  <si>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</si>
  <si>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</si>
  <si>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</si>
  <si>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</si>
  <si>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</si>
  <si>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</si>
  <si>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</si>
  <si>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</si>
  <si>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</si>
  <si>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</si>
  <si>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</si>
  <si>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</si>
  <si>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</si>
  <si>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</si>
  <si>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</si>
  <si>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</si>
  <si>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</si>
  <si>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</si>
  <si>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</si>
  <si>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</si>
  <si>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</si>
  <si>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</si>
  <si>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</si>
  <si>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</si>
  <si>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</si>
  <si>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</si>
  <si>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</si>
  <si>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</si>
  <si>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</si>
  <si>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</si>
  <si>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</si>
  <si>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</si>
  <si>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</si>
  <si>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</si>
  <si>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</si>
  <si>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</si>
  <si>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</si>
  <si>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</si>
  <si>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</si>
  <si>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</si>
  <si>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</si>
  <si>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</si>
  <si>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</si>
  <si>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</si>
  <si>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</si>
  <si>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</si>
  <si>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</si>
  <si>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</si>
  <si>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</si>
  <si>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</si>
  <si>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</si>
  <si>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</si>
  <si>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</si>
  <si>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</si>
  <si>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</si>
  <si>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</si>
  <si>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</si>
  <si>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</si>
  <si>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</si>
  <si>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</si>
  <si>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</si>
  <si>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</si>
  <si>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</si>
  <si>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</si>
  <si>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</si>
  <si>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</si>
  <si>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</si>
  <si>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</si>
  <si>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</si>
  <si>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</si>
  <si>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</si>
  <si>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</si>
  <si>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</si>
  <si>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</si>
  <si>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</si>
  <si>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</si>
  <si>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</si>
  <si>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</si>
  <si>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</si>
  <si>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</si>
  <si>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</si>
  <si>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</si>
  <si>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</si>
  <si>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</si>
  <si>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</si>
  <si>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</si>
  <si>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</si>
  <si>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</si>
  <si>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</si>
  <si>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</si>
  <si>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</si>
  <si>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</si>
  <si>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</si>
  <si>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</si>
  <si>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</si>
  <si>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</si>
  <si>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</si>
  <si>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</si>
  <si>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</si>
  <si>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</si>
  <si>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</si>
  <si>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</si>
  <si>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</si>
  <si>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</si>
  <si>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</si>
  <si>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</si>
  <si>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</si>
  <si>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</si>
  <si>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</si>
  <si>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</si>
  <si>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</si>
  <si>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</si>
  <si>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</si>
  <si>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</si>
  <si>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</si>
  <si>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</si>
  <si>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</si>
  <si>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</si>
  <si>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</si>
  <si>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</si>
  <si>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</si>
  <si>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</si>
  <si>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</si>
  <si>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</si>
  <si>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</si>
  <si>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</si>
  <si>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</si>
  <si>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</si>
  <si>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</si>
  <si>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</si>
  <si>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</si>
  <si>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</si>
  <si>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</si>
  <si>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</si>
  <si>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</si>
  <si>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</si>
  <si>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</si>
  <si>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</si>
  <si>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</si>
  <si>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</si>
  <si>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</si>
  <si>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</si>
  <si>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</si>
  <si>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</si>
  <si>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</si>
  <si>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</si>
  <si>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</si>
  <si>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</si>
  <si>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</si>
  <si>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</si>
  <si>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</si>
  <si>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</si>
  <si>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</si>
  <si>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</si>
  <si>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</si>
  <si>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</si>
  <si>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</si>
  <si>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</si>
  <si>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</si>
  <si>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</si>
  <si>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</si>
  <si>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</si>
  <si>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</si>
  <si>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</si>
  <si>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</si>
  <si>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</si>
  <si>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</si>
  <si>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</si>
  <si>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</si>
  <si>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</si>
  <si>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</si>
  <si>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</si>
  <si>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</si>
  <si>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</si>
  <si>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</si>
  <si>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</si>
  <si>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</si>
  <si>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</si>
  <si>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</si>
  <si>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</si>
  <si>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</si>
  <si>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</si>
  <si>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</si>
  <si>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</si>
  <si>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</si>
  <si>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</si>
  <si>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</si>
  <si>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</si>
  <si>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</si>
  <si>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</si>
  <si>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</si>
  <si>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</si>
  <si>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</si>
  <si>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</si>
  <si>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</si>
  <si>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</si>
  <si>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</si>
  <si>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</si>
  <si>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</si>
  <si>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</si>
  <si>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</si>
  <si>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</si>
  <si>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</si>
  <si>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</si>
  <si>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</si>
  <si>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</si>
  <si>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</si>
  <si>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</si>
  <si>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</si>
  <si>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</si>
  <si>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</si>
  <si>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</si>
  <si>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</si>
  <si>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</si>
  <si>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</si>
  <si>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</si>
  <si>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</si>
  <si>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</si>
  <si>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</si>
  <si>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</si>
  <si>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</si>
  <si>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</si>
  <si>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</si>
  <si>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</si>
  <si>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</si>
  <si>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</si>
  <si>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</si>
  <si>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</si>
  <si>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</si>
  <si>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</si>
  <si>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</si>
  <si>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</si>
  <si>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</si>
  <si>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</si>
  <si>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</si>
  <si>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</si>
  <si>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</si>
  <si>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</si>
  <si>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</si>
  <si>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</si>
  <si>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</si>
  <si>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</si>
  <si>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</si>
  <si>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</si>
  <si>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</si>
  <si>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</si>
  <si>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</si>
  <si>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</si>
  <si>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</si>
  <si>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</si>
  <si>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</si>
  <si>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</si>
  <si>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</si>
  <si>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</si>
  <si>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</si>
  <si>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</si>
  <si>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</si>
  <si>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</si>
  <si>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</si>
  <si>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</si>
  <si>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</si>
  <si>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</si>
  <si>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</si>
  <si>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</si>
  <si>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</si>
  <si>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</si>
  <si>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</si>
  <si>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</si>
  <si>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</si>
  <si>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</si>
  <si>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</si>
  <si>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</si>
  <si>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</si>
  <si>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</si>
  <si>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</si>
  <si>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</si>
  <si>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</si>
  <si>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</si>
  <si>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</si>
  <si>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</si>
  <si>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</si>
  <si>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</si>
  <si>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</si>
  <si>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</si>
  <si>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</si>
  <si>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</si>
  <si>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</si>
  <si>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</si>
  <si>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</si>
  <si>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</si>
  <si>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</si>
  <si>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</si>
  <si>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</si>
  <si>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</si>
  <si>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</si>
  <si>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</si>
  <si>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</si>
  <si>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</si>
  <si>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</si>
  <si>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</si>
  <si>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</si>
  <si>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</si>
  <si>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</si>
  <si>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</si>
  <si>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</si>
  <si>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</si>
  <si>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</si>
  <si>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</si>
  <si>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</si>
  <si>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</si>
  <si>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</si>
  <si>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</si>
  <si>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</si>
  <si>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</si>
  <si>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</si>
  <si>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</si>
  <si>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</si>
  <si>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</si>
  <si>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</si>
  <si>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</si>
  <si>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</si>
  <si>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</si>
  <si>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</si>
  <si>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</si>
  <si>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</si>
  <si>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</si>
  <si>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</si>
  <si>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</si>
  <si>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</si>
  <si>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</si>
  <si>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</si>
  <si>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</si>
  <si>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</si>
  <si>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</si>
  <si>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</si>
  <si>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</si>
  <si>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</si>
  <si>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</si>
  <si>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</si>
  <si>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</si>
  <si>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</si>
  <si>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</si>
  <si>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</si>
  <si>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</si>
  <si>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</si>
  <si>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</si>
  <si>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</si>
  <si>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</si>
  <si>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</si>
  <si>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</si>
  <si>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</si>
  <si>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</si>
  <si>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</si>
  <si>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</si>
  <si>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</si>
  <si>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</si>
  <si>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</si>
  <si>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</si>
  <si>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</si>
  <si>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</si>
  <si>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</si>
  <si>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</si>
  <si>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</si>
  <si>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</si>
  <si>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</si>
  <si>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</si>
  <si>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</si>
  <si>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</si>
  <si>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</si>
  <si>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</si>
  <si>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</si>
  <si>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</si>
  <si>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</si>
  <si>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</si>
  <si>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</si>
  <si>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</si>
  <si>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</si>
  <si>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</si>
  <si>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</si>
  <si>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</si>
  <si>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</si>
  <si>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</si>
  <si>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</si>
  <si>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</si>
  <si>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</si>
  <si>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</si>
  <si>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</si>
  <si>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</si>
  <si>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</si>
  <si>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</si>
  <si>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</si>
  <si>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</si>
  <si>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</si>
  <si>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</si>
  <si>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</si>
  <si>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</si>
  <si>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</si>
  <si>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</si>
  <si>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</si>
  <si>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</si>
  <si>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</si>
  <si>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</si>
  <si>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</si>
  <si>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</si>
  <si>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</si>
  <si>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</si>
  <si>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</si>
  <si>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</si>
  <si>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</si>
  <si>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</si>
  <si>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</si>
  <si>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</si>
  <si>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</si>
  <si>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</si>
  <si>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</si>
  <si>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</si>
  <si>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</si>
  <si>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</si>
  <si>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</si>
  <si>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</si>
  <si>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</si>
  <si>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</si>
  <si>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</si>
  <si>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</si>
  <si>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</si>
  <si>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</si>
  <si>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</si>
  <si>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</si>
  <si>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</si>
  <si>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</si>
  <si>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</si>
  <si>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</si>
  <si>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</si>
  <si>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</si>
  <si>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</si>
  <si>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</si>
  <si>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</si>
  <si>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</si>
  <si>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</si>
  <si>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</si>
  <si>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</si>
  <si>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</si>
  <si>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</si>
  <si>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</si>
  <si>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</si>
  <si>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</si>
  <si>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</si>
  <si>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</si>
  <si>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</si>
  <si>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</si>
  <si>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</si>
  <si>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</si>
  <si>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</si>
  <si>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</si>
  <si>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</si>
  <si>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</si>
  <si>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</si>
  <si>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</si>
  <si>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</si>
  <si>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</si>
  <si>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</si>
  <si>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</si>
  <si>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</si>
  <si>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</si>
  <si>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</si>
  <si>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</si>
  <si>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</si>
  <si>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</si>
  <si>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</si>
  <si>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</si>
  <si>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</si>
  <si>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</si>
  <si>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</si>
  <si>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</si>
  <si>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</si>
  <si>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</si>
  <si>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</si>
  <si>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</si>
  <si>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</si>
  <si>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</si>
  <si>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</si>
  <si>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</si>
  <si>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</si>
  <si>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</si>
  <si>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</si>
  <si>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</si>
  <si>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</si>
  <si>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</si>
  <si>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</si>
  <si>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</si>
  <si>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</si>
  <si>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</si>
  <si>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</si>
  <si>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</si>
  <si>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</si>
  <si>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</si>
  <si>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</si>
  <si>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</si>
  <si>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</si>
  <si>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</si>
  <si>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</si>
  <si>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</si>
  <si>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</si>
  <si>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</si>
  <si>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</si>
  <si>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</si>
  <si>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</si>
  <si>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</si>
  <si>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</si>
  <si>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</si>
  <si>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</si>
  <si>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</si>
  <si>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</si>
  <si>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</si>
  <si>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</si>
  <si>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</si>
  <si>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</si>
  <si>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</si>
  <si>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</si>
  <si>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</si>
  <si>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</si>
  <si>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</si>
  <si>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</si>
  <si>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</si>
  <si>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</si>
  <si>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</si>
  <si>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</si>
  <si>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</si>
  <si>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</si>
  <si>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</si>
  <si>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</si>
  <si>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</si>
  <si>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</si>
  <si>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</si>
  <si>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</si>
  <si>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</si>
  <si>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</si>
  <si>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</si>
  <si>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</si>
  <si>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</si>
  <si>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</si>
  <si>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</si>
  <si>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</si>
  <si>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</si>
  <si>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</si>
  <si>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</si>
  <si>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</si>
  <si>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</si>
  <si>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</si>
  <si>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</si>
  <si>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</si>
  <si>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</si>
  <si>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</si>
  <si>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</si>
  <si>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</si>
  <si>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</si>
  <si>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</si>
  <si>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</si>
  <si>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</si>
  <si>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</si>
  <si>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</si>
  <si>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</si>
  <si>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</si>
  <si>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</si>
  <si>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</si>
  <si>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</si>
  <si>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</si>
  <si>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</si>
  <si>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</si>
  <si>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</si>
  <si>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</si>
  <si>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</si>
  <si>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</si>
  <si>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</si>
  <si>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</si>
  <si>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</si>
  <si>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</si>
  <si>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</si>
  <si>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</si>
  <si>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</si>
  <si>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</si>
  <si>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</si>
  <si>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</si>
  <si>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</si>
  <si>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</si>
  <si>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</si>
  <si>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</si>
  <si>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</si>
  <si>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</si>
  <si>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</si>
  <si>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</si>
  <si>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</si>
  <si>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</si>
  <si>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</si>
  <si>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</si>
  <si>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</si>
  <si>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</si>
  <si>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</si>
  <si>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</si>
  <si>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</si>
  <si>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</si>
  <si>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</si>
  <si>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</si>
  <si>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</si>
  <si>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</si>
  <si>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</si>
  <si>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</si>
  <si>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</si>
  <si>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</si>
  <si>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</si>
  <si>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</si>
  <si>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</si>
  <si>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</si>
  <si>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</si>
  <si>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</si>
  <si>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</si>
  <si>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</si>
  <si>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</si>
  <si>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</si>
  <si>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</si>
  <si>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</si>
  <si>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</si>
  <si>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</si>
  <si>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</si>
  <si>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</si>
  <si>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</si>
  <si>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</si>
  <si>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</si>
  <si>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</si>
  <si>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</si>
  <si>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</si>
  <si>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</si>
  <si>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</si>
  <si>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</si>
  <si>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</si>
  <si>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</si>
  <si>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</si>
  <si>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</si>
  <si>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</si>
  <si>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</si>
  <si>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</si>
  <si>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</si>
  <si>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</si>
  <si>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</si>
  <si>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</si>
  <si>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</si>
  <si>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</si>
  <si>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</si>
  <si>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</si>
  <si>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</si>
  <si>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</si>
  <si>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</si>
  <si>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</si>
  <si>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</si>
  <si>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</si>
  <si>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</si>
  <si>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</si>
  <si>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</si>
  <si>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</si>
  <si>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</si>
  <si>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</si>
  <si>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</si>
  <si>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</si>
  <si>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</si>
  <si>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</si>
  <si>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</si>
  <si>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</si>
  <si>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</si>
  <si>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</si>
  <si>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</si>
  <si>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</si>
  <si>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</si>
  <si>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</si>
  <si>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</si>
  <si>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</si>
  <si>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</si>
  <si>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</si>
  <si>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</si>
  <si>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</si>
  <si>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</si>
  <si>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</si>
  <si>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</si>
  <si>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</si>
  <si>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</si>
  <si>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</si>
  <si>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</si>
  <si>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</si>
  <si>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</si>
  <si>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</si>
  <si>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</si>
  <si>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</si>
  <si>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</si>
  <si>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</si>
  <si>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</si>
  <si>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</si>
  <si>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</si>
  <si>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</si>
  <si>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</si>
  <si>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</si>
  <si>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</si>
  <si>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</si>
  <si>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</si>
  <si>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</si>
  <si>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</si>
  <si>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</si>
  <si>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</si>
  <si>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</si>
  <si>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</si>
  <si>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</si>
  <si>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</si>
  <si>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</si>
  <si>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</si>
  <si>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</si>
  <si>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</si>
  <si>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</si>
  <si>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</si>
  <si>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</si>
  <si>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</si>
  <si>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</si>
  <si>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</si>
  <si>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</si>
  <si>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</si>
  <si>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</si>
  <si>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</si>
  <si>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</si>
  <si>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</si>
  <si>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</si>
  <si>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</si>
  <si>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</si>
  <si>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</si>
  <si>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</si>
  <si>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</si>
  <si>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</si>
  <si>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</si>
  <si>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</si>
  <si>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</si>
  <si>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</si>
  <si>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</si>
  <si>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</si>
  <si>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</si>
  <si>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</si>
  <si>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</si>
  <si>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</si>
  <si>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</si>
  <si>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</si>
  <si>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</si>
  <si>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</si>
  <si>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</si>
  <si>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</si>
  <si>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</si>
  <si>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</si>
  <si>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</si>
  <si>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</si>
  <si>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</si>
  <si>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</si>
  <si>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</si>
  <si>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</si>
  <si>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</si>
  <si>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</si>
  <si>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</si>
  <si>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</si>
  <si>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</si>
  <si>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</si>
  <si>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</si>
  <si>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</si>
  <si>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</si>
  <si>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</si>
  <si>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</si>
  <si>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</si>
  <si>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</si>
  <si>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</si>
  <si>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</si>
  <si>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</si>
  <si>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</si>
  <si>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</si>
  <si>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</si>
  <si>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</si>
  <si>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</si>
  <si>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</si>
  <si>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</si>
  <si>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</si>
  <si>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</si>
  <si>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</si>
  <si>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</si>
  <si>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</si>
  <si>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</si>
  <si>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</si>
  <si>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</si>
  <si>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</si>
  <si>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</si>
  <si>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</si>
  <si>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</si>
  <si>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</si>
  <si>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</si>
  <si>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</si>
  <si>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</si>
  <si>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</si>
  <si>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</si>
  <si>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</si>
  <si>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</si>
  <si>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</si>
  <si>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</si>
  <si>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</si>
  <si>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</si>
  <si>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</si>
  <si>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</si>
  <si>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</si>
  <si>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</si>
  <si>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</si>
  <si>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</si>
  <si>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</si>
  <si>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</si>
  <si>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</si>
  <si>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</si>
  <si>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</si>
  <si>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</si>
  <si>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</si>
  <si>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</si>
  <si>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</si>
  <si>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</si>
  <si>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</si>
  <si>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</si>
  <si>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</si>
  <si>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</si>
  <si>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</si>
  <si>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</si>
  <si>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</si>
  <si>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</si>
  <si>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</si>
  <si>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</si>
  <si>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</si>
  <si>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</si>
  <si>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</si>
  <si>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</si>
  <si>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</si>
  <si>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</si>
  <si>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</si>
  <si>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</si>
  <si>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</si>
  <si>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</si>
  <si>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</si>
  <si>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</si>
  <si>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</si>
  <si>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</si>
  <si>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</si>
  <si>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</si>
  <si>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</si>
  <si>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</si>
  <si>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</si>
  <si>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</si>
  <si>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</si>
  <si>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</si>
  <si>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</si>
  <si>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</si>
  <si>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</si>
  <si>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</si>
  <si>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</si>
  <si>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</si>
  <si>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</si>
  <si>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</si>
  <si>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</si>
  <si>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</si>
  <si>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</si>
  <si>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</si>
  <si>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</si>
  <si>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</si>
  <si>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</si>
  <si>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</si>
  <si>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</si>
  <si>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</si>
  <si>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</si>
  <si>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</si>
  <si>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</si>
  <si>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</si>
  <si>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</si>
  <si>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</si>
  <si>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</si>
  <si>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</si>
  <si>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</si>
  <si>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</si>
  <si>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</si>
  <si>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</si>
  <si>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</si>
  <si>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</si>
  <si>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</si>
  <si>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</si>
  <si>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</si>
  <si>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</si>
  <si>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</si>
  <si>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</si>
  <si>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</si>
  <si>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</si>
  <si>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</si>
  <si>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</si>
  <si>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</si>
  <si>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</si>
  <si>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</si>
  <si>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</si>
  <si>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</si>
  <si>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</si>
  <si>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</si>
  <si>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</si>
  <si>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</si>
  <si>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</si>
  <si>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</si>
  <si>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</si>
  <si>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</si>
  <si>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</si>
  <si>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</si>
  <si>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</si>
  <si>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</si>
  <si>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</si>
  <si>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</si>
  <si>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</si>
  <si>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</si>
  <si>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</si>
  <si>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</si>
  <si>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</si>
  <si>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</si>
  <si>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</si>
  <si>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</si>
  <si>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</si>
  <si>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</si>
  <si>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</si>
  <si>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</si>
  <si>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</si>
  <si>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</si>
  <si>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</si>
  <si>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</si>
  <si>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</si>
  <si>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</si>
  <si>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</si>
  <si>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</si>
  <si>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</si>
  <si>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</si>
  <si>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</si>
  <si>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</si>
  <si>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</si>
  <si>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</si>
  <si>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</si>
  <si>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</si>
  <si>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</si>
  <si>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</si>
  <si>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</si>
  <si>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</si>
  <si>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</si>
  <si>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</si>
  <si>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</si>
  <si>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</si>
  <si>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</si>
  <si>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</si>
  <si>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</si>
  <si>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</si>
  <si>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</si>
  <si>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</si>
  <si>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</si>
  <si>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</si>
  <si>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</si>
  <si>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</si>
  <si>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</si>
  <si>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</si>
  <si>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</si>
  <si>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</si>
  <si>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</si>
  <si>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</si>
  <si>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</si>
  <si>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</si>
  <si>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</si>
  <si>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</si>
  <si>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</si>
  <si>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</si>
  <si>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</si>
  <si>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</si>
  <si>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</si>
  <si>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</si>
  <si>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</si>
  <si>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</si>
  <si>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</si>
  <si>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</si>
  <si>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</si>
  <si>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</si>
  <si>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</si>
  <si>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</si>
  <si>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</si>
  <si>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</si>
  <si>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</si>
  <si>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</si>
  <si>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</si>
  <si>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</si>
  <si>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</si>
  <si>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</si>
  <si>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</si>
  <si>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</si>
  <si>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</si>
  <si>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</si>
  <si>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</si>
  <si>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</si>
  <si>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</si>
  <si>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</si>
  <si>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</si>
  <si>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</si>
  <si>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</si>
  <si>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</si>
  <si>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</si>
  <si>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</si>
  <si>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</si>
  <si>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</si>
  <si>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</si>
  <si>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</si>
  <si>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</si>
  <si>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</si>
  <si>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</si>
  <si>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</si>
  <si>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</si>
  <si>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</si>
  <si>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</si>
  <si>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</si>
  <si>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</si>
  <si>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</si>
  <si>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</si>
  <si>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</si>
  <si>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</si>
  <si>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</si>
  <si>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</si>
  <si>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</si>
  <si>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</si>
  <si>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</si>
  <si>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</si>
  <si>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</si>
  <si>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</si>
  <si>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</si>
  <si>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</si>
  <si>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</si>
  <si>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</si>
  <si>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</si>
  <si>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</si>
  <si>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</si>
  <si>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</si>
  <si>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</si>
  <si>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</si>
  <si>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</si>
  <si>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</si>
  <si>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</si>
  <si>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</si>
  <si>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</si>
  <si>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</si>
  <si>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</si>
  <si>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</si>
  <si>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</si>
  <si>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</si>
  <si>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</si>
  <si>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</si>
  <si>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</si>
  <si>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</si>
  <si>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</si>
  <si>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</si>
  <si>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</si>
  <si>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</si>
  <si>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</si>
  <si>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</si>
  <si>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</si>
  <si>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</si>
  <si>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</si>
  <si>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</si>
  <si>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</si>
  <si>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</si>
  <si>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</si>
  <si>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</si>
  <si>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</si>
  <si>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</si>
  <si>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</si>
  <si>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</si>
  <si>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</si>
  <si>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</si>
  <si>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</si>
  <si>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</si>
  <si>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</si>
  <si>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</si>
  <si>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</si>
  <si>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</si>
  <si>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</si>
  <si>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</si>
  <si>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</si>
  <si>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</si>
  <si>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</si>
  <si>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</si>
  <si>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</si>
  <si>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</si>
  <si>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</si>
  <si>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</si>
  <si>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</si>
  <si>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</si>
  <si>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</si>
  <si>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</si>
  <si>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</si>
  <si>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</si>
  <si>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</si>
  <si>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</si>
  <si>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</si>
  <si>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</si>
  <si>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</si>
  <si>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</si>
  <si>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</si>
  <si>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</si>
  <si>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</si>
  <si>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</si>
  <si>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</si>
  <si>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</si>
  <si>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</si>
  <si>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</si>
  <si>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</si>
  <si>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</si>
  <si>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</si>
  <si>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</si>
  <si>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</si>
  <si>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</si>
  <si>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</si>
  <si>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</si>
  <si>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</si>
  <si>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</si>
  <si>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</si>
  <si>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</si>
  <si>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</si>
  <si>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</si>
  <si>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</si>
  <si>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</si>
  <si>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</si>
  <si>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</si>
  <si>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</si>
  <si>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</si>
  <si>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</si>
  <si>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</si>
  <si>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</si>
  <si>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</si>
  <si>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</si>
  <si>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</si>
  <si>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</si>
  <si>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</si>
  <si>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</si>
  <si>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</si>
  <si>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</si>
  <si>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</si>
  <si>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</si>
  <si>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</si>
  <si>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</si>
  <si>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</si>
  <si>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</si>
  <si>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</si>
  <si>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</si>
  <si>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</si>
  <si>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</si>
  <si>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</si>
  <si>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</si>
  <si>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</si>
  <si>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</si>
  <si>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</si>
  <si>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</si>
  <si>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</si>
  <si>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</si>
  <si>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</si>
  <si>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</si>
  <si>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</si>
  <si>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</si>
  <si>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</si>
  <si>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</si>
  <si>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</si>
  <si>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</si>
  <si>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</si>
  <si>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</si>
  <si>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</si>
  <si>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</si>
  <si>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</si>
  <si>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</si>
  <si>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</si>
  <si>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</si>
  <si>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</si>
  <si>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</si>
  <si>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</si>
  <si>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</si>
  <si>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</si>
  <si>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</si>
  <si>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</si>
  <si>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</si>
  <si>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</si>
  <si>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</si>
  <si>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</si>
  <si>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</si>
  <si>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</si>
  <si>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</si>
  <si>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</si>
  <si>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</si>
  <si>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</si>
  <si>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</si>
  <si>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</si>
  <si>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</si>
  <si>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</si>
  <si>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</si>
  <si>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</si>
  <si>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</si>
  <si>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</si>
  <si>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</si>
  <si>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</si>
  <si>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</si>
  <si>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</si>
  <si>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</si>
  <si>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</si>
  <si>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</si>
  <si>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</si>
  <si>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</si>
  <si>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</si>
  <si>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</si>
  <si>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</si>
  <si>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</si>
  <si>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</si>
  <si>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</si>
  <si>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</si>
  <si>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</si>
  <si>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</si>
  <si>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</si>
  <si>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</si>
  <si>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</si>
  <si>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</si>
  <si>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</si>
  <si>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</si>
  <si>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</si>
  <si>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</si>
  <si>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</si>
  <si>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</si>
  <si>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</si>
  <si>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</si>
  <si>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</si>
  <si>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</si>
  <si>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</si>
  <si>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</si>
  <si>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</si>
  <si>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</si>
  <si>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</si>
  <si>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</si>
  <si>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</si>
  <si>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</si>
  <si>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</si>
  <si>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</si>
  <si>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</si>
  <si>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</si>
  <si>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</si>
  <si>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</si>
  <si>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</si>
  <si>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</si>
  <si>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</si>
  <si>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</si>
  <si>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</si>
  <si>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</si>
  <si>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</si>
  <si>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</si>
  <si>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</si>
  <si>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</si>
  <si>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</si>
  <si>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</si>
  <si>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</si>
  <si>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</si>
  <si>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</si>
  <si>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</si>
  <si>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</si>
  <si>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</si>
  <si>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</si>
  <si>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</si>
  <si>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</si>
  <si>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</si>
  <si>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</si>
  <si>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</si>
  <si>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</si>
  <si>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</si>
  <si>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</si>
  <si>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</si>
  <si>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</si>
  <si>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</si>
  <si>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</si>
  <si>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</si>
  <si>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</si>
  <si>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</si>
  <si>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</si>
  <si>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</si>
  <si>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</si>
  <si>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</si>
  <si>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</si>
  <si>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</si>
  <si>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</si>
  <si>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</si>
  <si>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</si>
  <si>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</si>
  <si>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</si>
  <si>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</si>
  <si>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</si>
  <si>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</si>
  <si>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</si>
  <si>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</si>
  <si>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</si>
  <si>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</si>
  <si>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</si>
  <si>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</si>
  <si>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</si>
  <si>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</si>
  <si>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</si>
  <si>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</si>
  <si>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</si>
  <si>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</si>
  <si>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</si>
  <si>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</si>
  <si>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</si>
  <si>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</si>
  <si>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</si>
  <si>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</si>
  <si>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</si>
  <si>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</si>
  <si>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</si>
  <si>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</si>
  <si>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</si>
  <si>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</si>
  <si>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</si>
  <si>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</si>
  <si>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</si>
  <si>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</si>
  <si>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</si>
  <si>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</si>
  <si>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</si>
  <si>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</si>
  <si>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</si>
  <si>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</si>
  <si>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</si>
  <si>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</si>
  <si>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</si>
  <si>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</si>
  <si>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</si>
  <si>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</si>
  <si>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</si>
  <si>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</si>
  <si>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</si>
  <si>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</si>
  <si>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</si>
  <si>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</si>
  <si>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</si>
  <si>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</si>
  <si>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</si>
  <si>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</si>
  <si>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</si>
  <si>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</si>
  <si>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</si>
  <si>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</si>
  <si>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</si>
  <si>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</si>
  <si>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</si>
  <si>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</si>
  <si>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</si>
  <si>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</si>
  <si>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</si>
  <si>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</si>
  <si>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</si>
  <si>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</si>
  <si>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</si>
  <si>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</si>
  <si>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</si>
  <si>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</si>
  <si>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</si>
  <si>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</si>
  <si>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</si>
  <si>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</si>
  <si>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</si>
  <si>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</si>
  <si>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</si>
  <si>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</si>
  <si>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</si>
  <si>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</si>
  <si>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</si>
  <si>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</si>
  <si>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</si>
  <si>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</si>
  <si>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</si>
  <si>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</si>
  <si>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</si>
  <si>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</si>
  <si>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</si>
  <si>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</si>
  <si>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</si>
  <si>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</si>
  <si>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</si>
  <si>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</si>
  <si>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</si>
  <si>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</si>
  <si>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</si>
  <si>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</si>
  <si>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</si>
  <si>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</si>
  <si>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</si>
  <si>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</si>
  <si>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</si>
  <si>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</si>
  <si>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</si>
  <si>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</si>
  <si>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</si>
  <si>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</si>
  <si>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</si>
  <si>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</si>
  <si>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</si>
  <si>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</si>
  <si>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</si>
  <si>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</si>
  <si>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</si>
  <si>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</si>
  <si>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</si>
  <si>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</si>
  <si>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</si>
  <si>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</si>
  <si>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</si>
  <si>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</si>
  <si>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</si>
  <si>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</si>
  <si>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</si>
  <si>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</si>
  <si>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</si>
  <si>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</si>
  <si>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</si>
  <si>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</si>
  <si>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</si>
  <si>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</si>
  <si>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</si>
  <si>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</si>
  <si>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</si>
  <si>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</si>
  <si>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</si>
  <si>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</si>
  <si>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</si>
  <si>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</si>
  <si>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</si>
  <si>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</si>
  <si>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</si>
  <si>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</si>
  <si>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</si>
  <si>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</si>
  <si>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</si>
  <si>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</si>
  <si>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</si>
  <si>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</si>
  <si>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</si>
  <si>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</si>
  <si>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</si>
  <si>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</si>
  <si>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</si>
  <si>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</si>
  <si>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</si>
  <si>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</si>
  <si>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</si>
  <si>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</si>
  <si>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</si>
  <si>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</si>
  <si>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</si>
  <si>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</si>
  <si>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</si>
  <si>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</si>
  <si>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</si>
  <si>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</si>
  <si>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</si>
  <si>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</si>
  <si>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</si>
  <si>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</si>
  <si>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</si>
  <si>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</si>
  <si>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</si>
  <si>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</si>
  <si>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</si>
  <si>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</si>
  <si>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</si>
  <si>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</si>
  <si>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</si>
  <si>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</si>
  <si>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</si>
  <si>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</si>
  <si>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</si>
  <si>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</si>
  <si>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</si>
  <si>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</si>
  <si>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</si>
  <si>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</si>
  <si>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</si>
  <si>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</si>
  <si>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</si>
  <si>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</si>
  <si>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</si>
  <si>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</si>
  <si>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</si>
  <si>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</si>
  <si>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</si>
  <si>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</si>
  <si>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</si>
  <si>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</si>
  <si>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</si>
  <si>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</si>
  <si>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</si>
  <si>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</si>
  <si>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</si>
  <si>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</si>
  <si>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</si>
  <si>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</si>
  <si>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</si>
  <si>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</si>
  <si>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</si>
  <si>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</si>
  <si>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</si>
  <si>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</si>
  <si>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</si>
  <si>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</si>
  <si>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</si>
  <si>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</si>
  <si>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</si>
  <si>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</si>
  <si>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</si>
  <si>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</si>
  <si>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</si>
  <si>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</si>
  <si>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</si>
  <si>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</si>
  <si>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</si>
  <si>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</si>
  <si>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</si>
  <si>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</si>
  <si>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</si>
  <si>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</si>
  <si>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</si>
  <si>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</si>
  <si>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</si>
  <si>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</si>
  <si>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</si>
  <si>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</si>
  <si>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</si>
  <si>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</si>
  <si>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</si>
  <si>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</si>
  <si>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</si>
  <si>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</si>
  <si>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</si>
  <si>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</si>
  <si>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</si>
  <si>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</si>
  <si>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</si>
  <si>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</si>
  <si>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</si>
  <si>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</si>
  <si>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</si>
  <si>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</si>
  <si>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</si>
  <si>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</si>
  <si>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</si>
  <si>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</si>
  <si>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</si>
  <si>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</si>
  <si>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</si>
  <si>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</si>
  <si>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</si>
  <si>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</si>
  <si>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</si>
  <si>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</si>
  <si>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</si>
  <si>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</si>
  <si>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</si>
  <si>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</si>
  <si>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</si>
  <si>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</si>
  <si>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</si>
  <si>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</si>
  <si>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</si>
  <si>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</si>
  <si>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</si>
  <si>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</si>
  <si>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</si>
  <si>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</si>
  <si>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</si>
  <si>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</si>
  <si>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</si>
  <si>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</si>
  <si>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</si>
  <si>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</si>
  <si>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</si>
  <si>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</si>
  <si>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</si>
  <si>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</si>
  <si>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</si>
  <si>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</si>
  <si>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</si>
  <si>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</si>
  <si>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</si>
  <si>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</si>
  <si>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</si>
  <si>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</si>
  <si>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</si>
  <si>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</si>
  <si>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</si>
  <si>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</si>
  <si>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</si>
  <si>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</si>
  <si>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</si>
  <si>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</si>
  <si>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</si>
  <si>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</si>
  <si>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</si>
  <si>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</si>
  <si>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</si>
  <si>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</si>
  <si>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</si>
  <si>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</si>
  <si>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</si>
  <si>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</si>
  <si>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</si>
  <si>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</si>
  <si>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</si>
  <si>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</si>
  <si>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</si>
  <si>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</si>
  <si>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</si>
  <si>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</si>
  <si>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</si>
  <si>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</si>
  <si>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</si>
  <si>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</si>
  <si>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</si>
  <si>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</si>
  <si>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</si>
  <si>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</si>
  <si>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</si>
  <si>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</si>
  <si>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</si>
  <si>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</si>
  <si>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</si>
  <si>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</si>
  <si>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</si>
  <si>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</si>
  <si>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</si>
  <si>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</si>
  <si>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</si>
  <si>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</si>
  <si>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</si>
  <si>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</si>
  <si>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</si>
  <si>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</si>
  <si>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</si>
  <si>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</si>
  <si>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</si>
  <si>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</si>
  <si>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</si>
  <si>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</si>
  <si>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</si>
  <si>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</si>
  <si>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</si>
  <si>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</si>
  <si>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</si>
  <si>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</si>
  <si>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</si>
  <si>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</si>
  <si>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</si>
  <si>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</si>
  <si>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</si>
  <si>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</si>
  <si>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</si>
  <si>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</si>
  <si>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</si>
  <si>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</si>
  <si>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</si>
  <si>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</si>
  <si>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</si>
  <si>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</si>
  <si>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</si>
  <si>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</si>
  <si>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</si>
  <si>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</si>
  <si>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</si>
  <si>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</si>
  <si>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</si>
  <si>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</si>
  <si>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</si>
  <si>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</si>
  <si>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</si>
  <si>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</si>
  <si>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</si>
  <si>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</si>
  <si>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</si>
  <si>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</si>
  <si>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</si>
  <si>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</si>
  <si>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</si>
  <si>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</si>
  <si>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</si>
  <si>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</si>
  <si>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</si>
  <si>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</si>
  <si>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</si>
  <si>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</si>
  <si>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</si>
  <si>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</si>
  <si>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</si>
  <si>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</si>
  <si>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</si>
  <si>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</si>
  <si>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</si>
  <si>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</si>
  <si>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</si>
  <si>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</si>
  <si>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</si>
  <si>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</si>
  <si>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</si>
  <si>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</si>
  <si>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</si>
  <si>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</si>
  <si>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</si>
  <si>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</si>
  <si>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</si>
  <si>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</si>
  <si>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</si>
  <si>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</si>
  <si>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</si>
  <si>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</si>
  <si>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</si>
  <si>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</si>
  <si>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</si>
  <si>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</si>
  <si>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</si>
  <si>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</si>
  <si>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</si>
  <si>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</si>
  <si>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</si>
  <si>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</si>
  <si>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</si>
  <si>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</si>
  <si>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</si>
  <si>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</si>
  <si>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</si>
  <si>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</si>
  <si>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</si>
  <si>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</si>
  <si>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</si>
  <si>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</si>
  <si>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</si>
  <si>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</si>
  <si>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</si>
  <si>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</si>
  <si>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</si>
  <si>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</si>
  <si>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</si>
  <si>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</si>
  <si>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</si>
  <si>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</si>
  <si>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</si>
  <si>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</si>
  <si>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</si>
  <si>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</si>
  <si>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</si>
  <si>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</si>
  <si>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</si>
  <si>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</si>
  <si>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</si>
  <si>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</si>
  <si>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</si>
  <si>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</si>
  <si>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</si>
  <si>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</si>
  <si>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</si>
  <si>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</si>
  <si>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</si>
  <si>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</si>
  <si>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</si>
  <si>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</si>
  <si>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</si>
  <si>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</si>
  <si>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</si>
  <si>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</si>
  <si>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</si>
  <si>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</si>
  <si>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</si>
  <si>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</si>
  <si>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</si>
  <si>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</si>
  <si>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</si>
  <si>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</si>
  <si>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</si>
  <si>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</si>
  <si>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</si>
  <si>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</si>
  <si>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</si>
  <si>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</si>
  <si>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</si>
  <si>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</si>
  <si>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</si>
  <si>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</si>
  <si>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</si>
  <si>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</si>
  <si>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</si>
  <si>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</si>
  <si>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</si>
  <si>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</si>
  <si>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</si>
  <si>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</si>
  <si>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</si>
  <si>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</si>
  <si>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</si>
  <si>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</si>
  <si>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</si>
  <si>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</si>
  <si>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</si>
  <si>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</si>
  <si>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</si>
  <si>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</si>
  <si>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</si>
  <si>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</si>
  <si>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</si>
  <si>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</si>
  <si>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</si>
  <si>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</si>
  <si>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</si>
  <si>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</si>
  <si>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</si>
  <si>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</si>
  <si>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</si>
  <si>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</si>
  <si>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</si>
  <si>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</si>
  <si>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</si>
  <si>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</si>
  <si>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</si>
  <si>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</si>
  <si>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</si>
  <si>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</si>
  <si>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</si>
  <si>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</si>
  <si>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</si>
  <si>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</si>
  <si>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</si>
  <si>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</si>
  <si>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</si>
  <si>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</si>
  <si>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</si>
  <si>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</si>
  <si>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</si>
  <si>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</si>
  <si>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</si>
  <si>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</si>
  <si>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</si>
  <si>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</si>
  <si>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</si>
  <si>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</si>
  <si>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</si>
  <si>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</si>
  <si>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</si>
  <si>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</si>
  <si>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</si>
  <si>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</si>
  <si>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</si>
  <si>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</si>
  <si>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</si>
  <si>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</si>
  <si>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</si>
  <si>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</si>
  <si>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</si>
  <si>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</si>
  <si>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</si>
  <si>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</si>
  <si>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</si>
  <si>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</si>
  <si>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</si>
  <si>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</si>
  <si>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</si>
  <si>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</si>
  <si>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</si>
  <si>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</si>
  <si>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</si>
  <si>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</si>
  <si>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</si>
  <si>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</si>
  <si>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</si>
  <si>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</si>
  <si>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</si>
  <si>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</si>
  <si>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</si>
  <si>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</si>
  <si>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</si>
  <si>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</si>
  <si>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</si>
  <si>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</si>
  <si>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</si>
  <si>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</si>
  <si>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</si>
  <si>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</si>
  <si>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</si>
  <si>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</si>
  <si>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</si>
  <si>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</si>
  <si>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</si>
  <si>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</si>
  <si>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</si>
  <si>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</si>
  <si>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</si>
  <si>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</si>
  <si>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</si>
  <si>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</si>
  <si>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</si>
  <si>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</si>
  <si>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</si>
  <si>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</si>
  <si>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</si>
  <si>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</si>
  <si>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</si>
  <si>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</si>
  <si>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</si>
  <si>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</si>
  <si>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</si>
  <si>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</si>
  <si>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</si>
  <si>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</si>
  <si>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</si>
  <si>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</si>
  <si>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</si>
  <si>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</si>
  <si>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</si>
  <si>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</si>
  <si>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</si>
  <si>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</si>
  <si>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</si>
  <si>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</si>
  <si>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</si>
  <si>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</si>
  <si>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</si>
  <si>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</si>
  <si>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</si>
  <si>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</si>
  <si>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</si>
  <si>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</si>
  <si>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</si>
  <si>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</si>
  <si>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</si>
  <si>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</si>
  <si>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</si>
  <si>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</si>
  <si>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</si>
  <si>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</si>
  <si>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</si>
  <si>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</si>
  <si>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</si>
  <si>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</si>
  <si>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</si>
  <si>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</si>
  <si>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</si>
  <si>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</si>
  <si>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</si>
  <si>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</si>
  <si>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</si>
  <si>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</si>
  <si>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</si>
  <si>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</si>
  <si>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</si>
  <si>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</si>
  <si>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</si>
  <si>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</si>
  <si>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</si>
  <si>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</si>
  <si>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</si>
  <si>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</si>
  <si>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</si>
  <si>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</si>
  <si>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</si>
  <si>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</si>
  <si>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</si>
  <si>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</si>
  <si>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</si>
  <si>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</si>
  <si>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</si>
  <si>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</si>
  <si>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</si>
  <si>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</si>
  <si>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</si>
  <si>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</si>
  <si>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</si>
  <si>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</si>
  <si>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</si>
  <si>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</si>
  <si>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</si>
  <si>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</si>
  <si>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</si>
  <si>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</si>
  <si>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</si>
  <si>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</si>
  <si>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</si>
  <si>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</si>
  <si>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</si>
  <si>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</si>
  <si>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</si>
  <si>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</si>
  <si>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</si>
  <si>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</si>
  <si>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</si>
  <si>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</si>
  <si>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</si>
  <si>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</si>
  <si>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</si>
  <si>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</si>
  <si>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</si>
  <si>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</si>
  <si>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</si>
  <si>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</si>
  <si>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</si>
  <si>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</si>
  <si>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</si>
  <si>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</si>
  <si>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</si>
  <si>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</si>
  <si>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</si>
  <si>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</si>
  <si>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</si>
  <si>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</si>
  <si>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</si>
  <si>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</si>
  <si>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</si>
  <si>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</si>
  <si>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</si>
  <si>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</si>
  <si>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</si>
  <si>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</si>
  <si>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</si>
  <si>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</si>
  <si>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</si>
  <si>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</si>
  <si>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</si>
  <si>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</si>
  <si>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</si>
  <si>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</si>
  <si>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</si>
  <si>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</si>
  <si>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</si>
  <si>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</si>
  <si>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</si>
  <si>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</si>
  <si>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</si>
  <si>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</si>
  <si>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</si>
  <si>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</si>
  <si>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</si>
  <si>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</si>
  <si>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</si>
  <si>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</si>
  <si>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</si>
  <si>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</si>
  <si>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</si>
  <si>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</si>
  <si>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</si>
  <si>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</si>
  <si>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</si>
  <si>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</si>
  <si>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</si>
  <si>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</si>
  <si>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</si>
  <si>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</si>
  <si>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</si>
  <si>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</si>
  <si>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</si>
  <si>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</si>
  <si>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</si>
  <si>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</si>
  <si>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</si>
  <si>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</si>
  <si>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</si>
  <si>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</si>
  <si>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</si>
  <si>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</si>
  <si>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</si>
  <si>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</si>
  <si>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</si>
  <si>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</si>
  <si>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</si>
  <si>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</si>
  <si>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</si>
  <si>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</si>
  <si>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</si>
  <si>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</si>
  <si>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</si>
  <si>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</si>
  <si>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</si>
  <si>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</si>
  <si>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</si>
  <si>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</si>
  <si>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</si>
  <si>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</si>
  <si>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</si>
  <si>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</si>
  <si>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</si>
  <si>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</si>
  <si>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</si>
  <si>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</si>
  <si>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</si>
  <si>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</si>
  <si>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</si>
  <si>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</si>
  <si>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</si>
  <si>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</si>
  <si>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</si>
  <si>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</si>
  <si>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</si>
  <si>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</si>
  <si>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</si>
  <si>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</si>
  <si>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</si>
  <si>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</si>
  <si>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</si>
  <si>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</si>
  <si>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</si>
  <si>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</si>
  <si>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</si>
  <si>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</si>
  <si>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</si>
  <si>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</si>
  <si>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</si>
  <si>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</si>
  <si>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</si>
  <si>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</si>
  <si>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</si>
  <si>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</si>
  <si>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</si>
  <si>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</si>
  <si>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</si>
  <si>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</si>
  <si>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</si>
  <si>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</si>
  <si>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</si>
  <si>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</si>
  <si>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</si>
  <si>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</si>
  <si>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</si>
  <si>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</si>
  <si>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</si>
  <si>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</si>
  <si>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</si>
  <si>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</si>
  <si>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</si>
  <si>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</si>
  <si>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</si>
  <si>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</si>
  <si>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</si>
  <si>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</si>
  <si>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</si>
  <si>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</si>
  <si>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</si>
  <si>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</si>
  <si>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</si>
  <si>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</si>
  <si>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</si>
  <si>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</si>
  <si>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</si>
  <si>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</si>
  <si>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</si>
  <si>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</si>
  <si>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</si>
  <si>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</si>
  <si>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</si>
  <si>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</si>
  <si>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</si>
  <si>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</si>
  <si>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</si>
  <si>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</si>
  <si>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</si>
  <si>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</si>
  <si>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</si>
  <si>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</si>
  <si>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</si>
  <si>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</si>
  <si>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</si>
  <si>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</si>
  <si>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</si>
  <si>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</si>
  <si>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</si>
  <si>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</si>
  <si>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</si>
  <si>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</si>
  <si>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</si>
  <si>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</si>
  <si>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</si>
  <si>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</si>
  <si>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</si>
  <si>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</si>
  <si>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</si>
  <si>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</si>
  <si>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</si>
  <si>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</si>
  <si>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</si>
  <si>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</si>
  <si>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</si>
  <si>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</si>
  <si>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</si>
  <si>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</si>
  <si>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</si>
  <si>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</si>
  <si>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</si>
  <si>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</si>
  <si>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</si>
  <si>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</si>
  <si>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</si>
  <si>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</si>
  <si>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</si>
  <si>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</si>
  <si>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</si>
  <si>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</si>
  <si>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</si>
  <si>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</si>
  <si>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</si>
  <si>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</si>
  <si>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</si>
  <si>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</si>
  <si>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</si>
  <si>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</si>
  <si>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</si>
  <si>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</si>
  <si>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</si>
  <si>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</si>
  <si>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</si>
  <si>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</si>
  <si>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</si>
  <si>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</si>
  <si>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</si>
  <si>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</si>
  <si>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</si>
  <si>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</si>
  <si>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</si>
  <si>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</si>
  <si>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</si>
  <si>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</si>
  <si>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</si>
  <si>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</si>
  <si>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</si>
  <si>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</si>
  <si>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</si>
  <si>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</si>
  <si>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</si>
  <si>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</si>
  <si>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</si>
  <si>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</si>
  <si>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</si>
  <si>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</si>
  <si>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</si>
  <si>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</si>
  <si>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</si>
  <si>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</si>
  <si>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</si>
  <si>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</si>
  <si>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</si>
  <si>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</si>
  <si>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</si>
  <si>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</si>
  <si>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</si>
  <si>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</si>
  <si>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</si>
  <si>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</si>
  <si>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</si>
  <si>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</si>
  <si>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</si>
  <si>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</si>
  <si>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</si>
  <si>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</si>
  <si>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</si>
  <si>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</si>
  <si>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</si>
  <si>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</si>
  <si>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</si>
  <si>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</si>
  <si>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</si>
  <si>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</si>
  <si>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</si>
  <si>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</si>
  <si>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</si>
  <si>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</si>
  <si>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</si>
  <si>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</si>
  <si>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</si>
  <si>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</si>
  <si>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</si>
  <si>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</si>
  <si>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</si>
  <si>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</si>
  <si>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</si>
  <si>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</si>
  <si>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</si>
  <si>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</si>
  <si>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</si>
  <si>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</si>
  <si>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</si>
  <si>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</si>
  <si>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</si>
  <si>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</si>
  <si>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</si>
  <si>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</si>
  <si>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</si>
  <si>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</si>
  <si>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</si>
  <si>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</si>
  <si>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</si>
  <si>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</si>
  <si>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</si>
  <si>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</si>
  <si>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</si>
  <si>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</si>
  <si>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</si>
  <si>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</si>
  <si>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</si>
  <si>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</si>
  <si>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</si>
  <si>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</si>
  <si>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</si>
  <si>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</si>
  <si>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</si>
  <si>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</si>
  <si>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</si>
  <si>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</si>
  <si>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</si>
  <si>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</si>
  <si>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</si>
  <si>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</si>
  <si>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</si>
  <si>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</si>
  <si>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</si>
  <si>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</si>
  <si>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</si>
  <si>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</si>
  <si>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</si>
  <si>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</si>
  <si>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</si>
  <si>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</si>
  <si>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</si>
  <si>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</si>
  <si>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</si>
  <si>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</si>
  <si>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</si>
  <si>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</si>
  <si>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</si>
  <si>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</si>
  <si>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</si>
  <si>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</si>
  <si>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</si>
  <si>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</si>
  <si>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</si>
  <si>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</si>
  <si>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</si>
  <si>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</si>
  <si>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</si>
  <si>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</si>
  <si>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</si>
  <si>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</si>
  <si>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</si>
  <si>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</si>
  <si>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</si>
  <si>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</si>
  <si>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</si>
  <si>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</si>
  <si>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</si>
  <si>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</si>
  <si>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</si>
  <si>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</si>
  <si>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</si>
  <si>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</si>
  <si>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</si>
  <si>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</si>
  <si>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</si>
  <si>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</si>
  <si>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</si>
  <si>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</si>
  <si>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</si>
  <si>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</si>
  <si>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</si>
  <si>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</si>
  <si>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</si>
  <si>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</si>
  <si>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</si>
  <si>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</si>
  <si>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</si>
  <si>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</si>
  <si>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</si>
  <si>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</si>
  <si>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</si>
  <si>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</si>
  <si>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</si>
  <si>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</si>
  <si>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</si>
  <si>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</si>
  <si>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</si>
  <si>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</si>
  <si>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</si>
  <si>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</si>
  <si>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</si>
  <si>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</si>
  <si>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</si>
  <si>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</si>
  <si>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</si>
  <si>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</si>
  <si>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</si>
  <si>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</si>
  <si>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</si>
  <si>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</si>
  <si>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</si>
  <si>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</si>
  <si>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</si>
  <si>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</si>
  <si>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</si>
  <si>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</si>
  <si>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</si>
  <si>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</si>
  <si>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</si>
  <si>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</si>
  <si>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</si>
  <si>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</si>
  <si>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</si>
  <si>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</si>
  <si>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</si>
  <si>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</si>
  <si>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</si>
  <si>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</si>
  <si>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</si>
  <si>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</si>
  <si>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</si>
  <si>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</si>
  <si>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</si>
  <si>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</si>
  <si>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</si>
  <si>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</si>
  <si>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</si>
  <si>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</si>
  <si>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</si>
  <si>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</si>
  <si>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</si>
  <si>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</si>
  <si>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</si>
  <si>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</si>
  <si>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</si>
  <si>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</si>
  <si>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</si>
  <si>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</si>
  <si>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</si>
  <si>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</si>
  <si>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</si>
  <si>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</si>
  <si>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</si>
  <si>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</si>
  <si>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</si>
  <si>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</si>
  <si>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</si>
  <si>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</si>
  <si>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</si>
  <si>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</si>
  <si>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</si>
  <si>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</si>
  <si>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</si>
  <si>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</si>
  <si>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</si>
  <si>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</si>
  <si>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</si>
  <si>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</si>
  <si>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</si>
  <si>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</si>
  <si>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</si>
  <si>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</si>
  <si>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</si>
  <si>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</si>
  <si>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</si>
  <si>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</si>
  <si>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</si>
  <si>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</si>
  <si>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</si>
  <si>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</si>
  <si>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</si>
  <si>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</si>
  <si>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</si>
  <si>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</si>
  <si>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</si>
  <si>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</si>
  <si>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</si>
  <si>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</si>
  <si>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</si>
  <si>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</si>
  <si>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</si>
  <si>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</si>
  <si>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</si>
  <si>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</si>
  <si>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</si>
  <si>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</si>
  <si>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</si>
  <si>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</si>
  <si>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</si>
  <si>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</si>
  <si>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</si>
  <si>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</si>
  <si>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</si>
  <si>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</si>
  <si>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</si>
  <si>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</si>
  <si>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</si>
  <si>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</si>
  <si>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</si>
  <si>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</si>
  <si>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</si>
  <si>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</si>
  <si>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</si>
  <si>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</si>
  <si>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</si>
  <si>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</si>
  <si>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</si>
  <si>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</si>
  <si>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</si>
  <si>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</si>
  <si>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</si>
  <si>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</si>
  <si>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</si>
  <si>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</si>
  <si>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</si>
  <si>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</si>
  <si>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</si>
  <si>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</si>
  <si>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</si>
  <si>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</si>
  <si>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</si>
  <si>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</si>
  <si>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</si>
  <si>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</si>
  <si>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</si>
  <si>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</si>
  <si>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</si>
  <si>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</si>
  <si>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</si>
  <si>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</si>
  <si>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</si>
  <si>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</si>
  <si>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</si>
  <si>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</si>
  <si>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</si>
  <si>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</si>
  <si>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</si>
  <si>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</si>
  <si>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</si>
  <si>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</si>
  <si>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</si>
  <si>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</si>
  <si>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</si>
  <si>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</si>
  <si>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</si>
  <si>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</si>
  <si>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</si>
  <si>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</si>
  <si>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</si>
  <si>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</si>
  <si>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</si>
  <si>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</si>
  <si>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</si>
  <si>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</si>
  <si>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</si>
  <si>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</si>
  <si>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</si>
  <si>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</si>
  <si>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</si>
  <si>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</si>
  <si>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</si>
  <si>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</si>
  <si>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</si>
  <si>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</si>
  <si>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</si>
  <si>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</si>
  <si>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</si>
  <si>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</si>
  <si>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</si>
  <si>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</si>
  <si>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</si>
  <si>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</si>
  <si>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</si>
  <si>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</si>
  <si>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</si>
  <si>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</si>
  <si>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</si>
  <si>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</si>
  <si>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</si>
  <si>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</si>
  <si>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</si>
  <si>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</si>
  <si>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</si>
  <si>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</si>
  <si>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</si>
  <si>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</si>
  <si>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</si>
  <si>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</si>
  <si>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</si>
  <si>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</si>
  <si>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</si>
  <si>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</si>
  <si>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</si>
  <si>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</si>
  <si>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</si>
  <si>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</si>
  <si>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</si>
  <si>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</si>
  <si>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</si>
  <si>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</si>
  <si>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</si>
  <si>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</si>
  <si>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</si>
  <si>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</si>
  <si>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</si>
  <si>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</si>
  <si>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</si>
  <si>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</si>
  <si>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</si>
  <si>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</si>
  <si>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</si>
  <si>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</si>
  <si>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</si>
  <si>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</si>
  <si>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</si>
  <si>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</si>
  <si>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</si>
  <si>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</si>
  <si>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</si>
  <si>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</si>
  <si>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</si>
  <si>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</si>
  <si>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</si>
  <si>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</si>
  <si>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</si>
  <si>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</si>
  <si>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</si>
  <si>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</si>
  <si>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</si>
  <si>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</si>
  <si>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</si>
  <si>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</si>
  <si>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</si>
  <si>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</si>
  <si>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</si>
  <si>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</si>
  <si>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</si>
  <si>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</si>
  <si>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</si>
  <si>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</si>
  <si>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</si>
  <si>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</si>
  <si>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</si>
  <si>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</si>
  <si>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</si>
  <si>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</si>
  <si>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</si>
  <si>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</si>
  <si>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</si>
  <si>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</si>
  <si>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</si>
  <si>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</si>
  <si>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</si>
  <si>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</si>
  <si>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</si>
  <si>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</si>
  <si>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</si>
  <si>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</si>
  <si>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</si>
  <si>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</si>
  <si>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</si>
  <si>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</si>
  <si>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</si>
  <si>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</si>
  <si>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</si>
  <si>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</si>
  <si>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</si>
  <si>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</si>
  <si>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</si>
  <si>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</si>
  <si>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</si>
  <si>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</si>
  <si>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</si>
  <si>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</si>
  <si>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</si>
  <si>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</si>
  <si>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</si>
  <si>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</si>
  <si>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</si>
  <si>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</si>
  <si>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</si>
  <si>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</si>
  <si>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</si>
  <si>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</si>
  <si>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</si>
  <si>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</si>
  <si>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</si>
  <si>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</si>
  <si>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</si>
  <si>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</si>
  <si>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</si>
  <si>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</si>
  <si>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</si>
  <si>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</si>
  <si>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</si>
  <si>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</si>
  <si>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</si>
  <si>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</si>
  <si>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</si>
  <si>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</si>
  <si>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</si>
  <si>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</si>
  <si>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</si>
  <si>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</si>
  <si>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</si>
  <si>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</si>
  <si>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</si>
  <si>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</si>
  <si>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</si>
  <si>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</si>
  <si>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</si>
  <si>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</si>
  <si>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</si>
  <si>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</si>
  <si>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</si>
  <si>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</si>
  <si>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</si>
  <si>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</si>
  <si>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</si>
  <si>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</si>
  <si>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</si>
  <si>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</si>
  <si>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</si>
  <si>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</si>
  <si>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</si>
  <si>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</si>
  <si>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</si>
  <si>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</si>
  <si>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</si>
  <si>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</si>
  <si>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</si>
  <si>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</si>
  <si>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</si>
  <si>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</si>
  <si>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</si>
  <si>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</si>
  <si>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</si>
  <si>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</si>
  <si>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</si>
  <si>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</si>
  <si>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</si>
  <si>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</si>
  <si>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</si>
  <si>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</si>
  <si>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</si>
  <si>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</si>
  <si>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</si>
  <si>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</si>
  <si>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</si>
  <si>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</si>
  <si>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</si>
  <si>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</si>
  <si>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</si>
  <si>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</si>
  <si>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</si>
  <si>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</si>
  <si>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</si>
  <si>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</si>
  <si>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</si>
  <si>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</si>
  <si>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</si>
  <si>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</si>
  <si>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</si>
  <si>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</si>
  <si>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</si>
  <si>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</si>
  <si>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</si>
  <si>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</si>
  <si>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</si>
  <si>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</si>
  <si>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</si>
  <si>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</si>
  <si>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</si>
  <si>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</si>
  <si>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</si>
  <si>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</si>
  <si>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</si>
  <si>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</si>
  <si>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</si>
  <si>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</si>
  <si>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</si>
  <si>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</si>
  <si>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</si>
  <si>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</si>
  <si>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</si>
  <si>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</si>
  <si>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</si>
  <si>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</si>
  <si>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</si>
  <si>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</si>
  <si>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</si>
  <si>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</si>
  <si>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</si>
  <si>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</si>
  <si>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</si>
  <si>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</si>
  <si>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</si>
  <si>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</si>
  <si>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</si>
  <si>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</si>
  <si>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</si>
  <si>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</si>
  <si>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</si>
  <si>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</si>
  <si>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</si>
  <si>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</si>
  <si>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</si>
  <si>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</si>
  <si>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</si>
  <si>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</si>
  <si>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</si>
  <si>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</si>
  <si>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</si>
  <si>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</si>
  <si>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</si>
  <si>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</si>
  <si>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</si>
  <si>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</si>
  <si>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</si>
  <si>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</si>
  <si>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</si>
  <si>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</si>
  <si>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</si>
  <si>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</si>
  <si>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</si>
  <si>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</si>
  <si>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</si>
  <si>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</si>
  <si>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</si>
  <si>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</si>
  <si>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</si>
  <si>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</si>
  <si>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</si>
  <si>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</si>
  <si>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</si>
  <si>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</si>
  <si>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</si>
  <si>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</si>
  <si>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</si>
  <si>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</si>
  <si>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</si>
  <si>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</si>
  <si>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</si>
  <si>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</si>
  <si>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</si>
  <si>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</si>
  <si>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</si>
  <si>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</si>
  <si>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</si>
  <si>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</si>
  <si>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</si>
  <si>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</si>
  <si>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</si>
  <si>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</si>
  <si>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</si>
  <si>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</si>
  <si>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</si>
  <si>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</si>
  <si>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</si>
  <si>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</si>
  <si>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</si>
  <si>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</si>
  <si>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</si>
  <si>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</si>
  <si>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</si>
  <si>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</si>
  <si>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</si>
  <si>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</si>
  <si>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</si>
  <si>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</si>
  <si>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</si>
  <si>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</si>
  <si>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</si>
  <si>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</si>
  <si>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</si>
  <si>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</si>
  <si>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</si>
  <si>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</si>
  <si>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</si>
  <si>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</si>
  <si>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</si>
  <si>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</si>
  <si>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</si>
  <si>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</si>
  <si>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</si>
  <si>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</si>
  <si>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</si>
  <si>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</si>
  <si>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</si>
  <si>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</si>
  <si>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</si>
  <si>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</si>
  <si>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</si>
  <si>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</si>
  <si>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</si>
  <si>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</si>
  <si>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</si>
  <si>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</si>
  <si>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</si>
  <si>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</si>
  <si>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</si>
  <si>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</si>
  <si>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</si>
  <si>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</si>
  <si>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</si>
  <si>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</si>
  <si>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</si>
  <si>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</si>
  <si>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</si>
  <si>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</si>
  <si>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</si>
  <si>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</si>
  <si>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</si>
  <si>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</si>
  <si>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</si>
  <si>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</si>
  <si>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</si>
  <si>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</si>
  <si>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</si>
  <si>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</si>
  <si>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</si>
  <si>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</si>
  <si>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</si>
  <si>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</si>
  <si>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</si>
  <si>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</si>
  <si>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</si>
  <si>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</si>
  <si>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</si>
  <si>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</si>
  <si>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</si>
  <si>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</si>
  <si>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</si>
  <si>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</si>
  <si>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</si>
  <si>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</si>
  <si>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</si>
  <si>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</si>
  <si>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</si>
  <si>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</si>
  <si>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</si>
  <si>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</si>
  <si>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</si>
  <si>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</si>
  <si>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</si>
  <si>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</si>
  <si>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</si>
  <si>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</si>
  <si>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</si>
  <si>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</si>
  <si>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</si>
  <si>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</si>
  <si>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</si>
  <si>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</si>
  <si>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</si>
  <si>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</si>
  <si>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</si>
  <si>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</si>
  <si>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</si>
  <si>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</si>
  <si>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</si>
  <si>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</si>
  <si>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</si>
  <si>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</si>
  <si>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</si>
  <si>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</si>
  <si>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</si>
  <si>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</si>
  <si>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</si>
  <si>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</si>
  <si>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</si>
  <si>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</si>
  <si>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</si>
  <si>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</si>
  <si>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</si>
  <si>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</si>
  <si>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</si>
  <si>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</si>
  <si>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</si>
  <si>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</si>
  <si>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</si>
  <si>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</si>
  <si>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</si>
  <si>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</si>
  <si>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</si>
  <si>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</si>
  <si>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</si>
  <si>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</si>
  <si>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</si>
  <si>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</si>
  <si>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</si>
  <si>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</si>
  <si>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</si>
  <si>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</si>
  <si>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</si>
  <si>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</si>
  <si>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</si>
  <si>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</si>
  <si>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</si>
  <si>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</si>
  <si>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</si>
  <si>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</si>
  <si>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</si>
  <si>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</si>
  <si>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</si>
  <si>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</si>
  <si>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</si>
  <si>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</si>
  <si>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</si>
  <si>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</si>
  <si>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</si>
  <si>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</si>
  <si>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</si>
  <si>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</si>
  <si>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</si>
  <si>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</si>
  <si>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</si>
  <si>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</si>
  <si>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</si>
  <si>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</si>
  <si>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</si>
  <si>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</si>
  <si>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</si>
  <si>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</si>
  <si>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</si>
  <si>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</si>
  <si>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</si>
  <si>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</si>
  <si>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</si>
  <si>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</si>
  <si>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</si>
  <si>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</si>
  <si>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</si>
  <si>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</si>
  <si>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</si>
  <si>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</si>
  <si>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</si>
  <si>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</si>
  <si>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</si>
  <si>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</si>
  <si>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</si>
  <si>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</si>
  <si>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</si>
  <si>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</si>
  <si>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</si>
  <si>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</si>
  <si>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</si>
  <si>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</si>
  <si>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</si>
  <si>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</si>
  <si>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</si>
  <si>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</si>
  <si>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</si>
  <si>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</si>
  <si>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</si>
  <si>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</si>
  <si>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</si>
  <si>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</si>
  <si>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</si>
  <si>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</si>
  <si>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</si>
  <si>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</si>
  <si>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</si>
  <si>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</si>
  <si>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</si>
  <si>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</si>
  <si>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</si>
  <si>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</si>
  <si>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</si>
  <si>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</si>
  <si>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</si>
  <si>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</si>
  <si>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</si>
  <si>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</si>
  <si>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</si>
  <si>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</si>
  <si>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</si>
  <si>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</si>
  <si>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</si>
  <si>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</si>
  <si>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</si>
  <si>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</si>
  <si>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</si>
  <si>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</si>
  <si>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</si>
  <si>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</si>
  <si>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</si>
  <si>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</si>
  <si>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</si>
  <si>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</si>
  <si>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</si>
  <si>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</si>
  <si>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</si>
  <si>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</si>
  <si>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</si>
  <si>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</si>
  <si>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</si>
  <si>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</si>
  <si>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</si>
  <si>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</si>
  <si>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</si>
  <si>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</si>
  <si>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</si>
  <si>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</si>
  <si>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</si>
  <si>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</si>
  <si>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</si>
  <si>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</si>
  <si>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</si>
  <si>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</si>
  <si>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</si>
  <si>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</si>
  <si>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</si>
  <si>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</si>
  <si>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</si>
  <si>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</si>
  <si>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</si>
  <si>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</si>
  <si>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</si>
  <si>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</si>
  <si>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</si>
  <si>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</si>
  <si>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</si>
  <si>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</si>
  <si>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</si>
  <si>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</si>
  <si>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</si>
  <si>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</si>
  <si>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</si>
  <si>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</si>
  <si>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</si>
  <si>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</si>
  <si>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</si>
  <si>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</si>
  <si>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</si>
  <si>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</si>
  <si>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</si>
  <si>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</si>
  <si>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</si>
  <si>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</si>
  <si>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</si>
  <si>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</si>
  <si>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</si>
  <si>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</si>
  <si>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</si>
  <si>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</si>
  <si>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</si>
  <si>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</si>
  <si>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</si>
  <si>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</si>
  <si>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</si>
  <si>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</si>
  <si>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</si>
  <si>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</si>
  <si>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</si>
  <si>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</si>
  <si>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</si>
  <si>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</si>
  <si>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</si>
  <si>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</si>
  <si>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</si>
  <si>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</si>
  <si>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</si>
  <si>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</si>
  <si>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</si>
  <si>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</si>
  <si>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</si>
  <si>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</si>
  <si>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</si>
  <si>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</si>
  <si>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</si>
  <si>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</si>
  <si>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</si>
  <si>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</si>
  <si>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</si>
  <si>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</si>
  <si>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</si>
  <si>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</si>
  <si>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</si>
  <si>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</si>
  <si>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</si>
  <si>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</si>
  <si>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</si>
  <si>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</si>
  <si>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</si>
  <si>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</si>
  <si>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</si>
  <si>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</si>
  <si>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</si>
  <si>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</si>
  <si>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</si>
  <si>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</si>
  <si>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</si>
  <si>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</si>
  <si>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</si>
  <si>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</si>
  <si>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</si>
  <si>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</si>
  <si>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</si>
  <si>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</si>
  <si>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</si>
  <si>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</si>
  <si>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</si>
  <si>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</si>
  <si>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</si>
  <si>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</si>
  <si>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</si>
  <si>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</si>
  <si>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</si>
  <si>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</si>
  <si>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</si>
  <si>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</si>
  <si>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</si>
  <si>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</si>
  <si>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</si>
  <si>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</si>
  <si>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</si>
  <si>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</si>
  <si>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</si>
  <si>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</si>
  <si>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</si>
  <si>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</si>
  <si>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</si>
  <si>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</si>
  <si>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</si>
  <si>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</si>
  <si>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</si>
  <si>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</si>
  <si>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</si>
  <si>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</si>
  <si>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</si>
  <si>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</si>
  <si>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</si>
  <si>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</si>
  <si>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</si>
  <si>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</si>
  <si>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</si>
  <si>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</si>
  <si>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</si>
  <si>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</si>
  <si>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</si>
  <si>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</si>
  <si>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</si>
  <si>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</si>
  <si>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</si>
  <si>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</si>
  <si>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</si>
  <si>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</si>
  <si>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</si>
  <si>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</si>
  <si>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</si>
  <si>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</si>
  <si>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</si>
  <si>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</si>
  <si>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</si>
  <si>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</si>
  <si>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</si>
  <si>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</si>
  <si>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</si>
  <si>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</si>
  <si>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</si>
  <si>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</si>
  <si>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</si>
  <si>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</si>
  <si>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</si>
  <si>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</si>
  <si>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</si>
  <si>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</si>
  <si>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</si>
  <si>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</si>
  <si>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</si>
  <si>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06217490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</si>
  <si>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</si>
  <si>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</si>
  <si>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</si>
  <si>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TARAVO</t>
  </si>
  <si>
    <t xml:space="preserve">NOM_PRELEV_DETERM</t>
  </si>
  <si>
    <t xml:space="preserve">AQUASCOP BIOLOGIE site de Monptellier</t>
  </si>
  <si>
    <t xml:space="preserve">LB_STATION</t>
  </si>
  <si>
    <t xml:space="preserve">TARAVO A URBALACONE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</si>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</sst>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6" colorId="64" zoomScale="90" zoomScaleNormal="90" zoomScalePageLayoutView="100" workbookViewId="0">
      <selection pane="topLeft" activeCell="D24" activeCellId="0" sqref="D2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1196059</v>
      </c>
      <c r="G10" s="25"/>
      <c r="H10" s="25"/>
    </row>
    <row r="11" customFormat="false" ht="15" hidden="false" customHeight="false" outlineLevel="0" collapsed="false">
      <c r="A11" s="26" t="s">
        <v>5183</v>
      </c>
      <c r="B11" s="30" t="n">
        <v>43665</v>
      </c>
      <c r="D11" s="26" t="s">
        <v>5184</v>
      </c>
      <c r="E11" s="29" t="n">
        <v>6097835</v>
      </c>
      <c r="G11" s="25"/>
      <c r="H11" s="25"/>
    </row>
    <row r="12" customFormat="false" ht="15" hidden="false" customHeight="false" outlineLevel="0" collapsed="false">
      <c r="A12" s="26" t="s">
        <v>5185</v>
      </c>
      <c r="B12" s="29" t="s">
        <v>5186</v>
      </c>
      <c r="D12" s="26" t="s">
        <v>5187</v>
      </c>
      <c r="E12" s="29" t="n">
        <v>1196110</v>
      </c>
      <c r="G12" s="25"/>
      <c r="H12" s="25"/>
    </row>
    <row r="13" customFormat="false" ht="17.25" hidden="false" customHeight="true" outlineLevel="0" collapsed="false">
      <c r="A13" s="12"/>
      <c r="B13" s="31"/>
      <c r="D13" s="26" t="s">
        <v>5188</v>
      </c>
      <c r="E13" s="29" t="n">
        <v>6097758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1196059</v>
      </c>
    </row>
    <row r="18" customFormat="false" ht="15" hidden="false" customHeight="false" outlineLevel="0" collapsed="false">
      <c r="A18" s="36"/>
      <c r="B18" s="37" t="s">
        <v>5196</v>
      </c>
      <c r="C18" s="38" t="n">
        <f aca="false">E11</f>
        <v>6097835</v>
      </c>
    </row>
    <row r="19" customFormat="false" ht="15" hidden="false" customHeight="false" outlineLevel="0" collapsed="false">
      <c r="A19" s="33" t="s">
        <v>5197</v>
      </c>
      <c r="B19" s="39" t="n">
        <v>142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15.3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50</v>
      </c>
      <c r="D35" s="52" t="s">
        <v>5215</v>
      </c>
      <c r="E35" s="53" t="n">
        <v>50</v>
      </c>
    </row>
    <row r="36" s="56" customFormat="true" ht="15" hidden="false" customHeight="true" outlineLevel="0" collapsed="false">
      <c r="A36" s="54" t="s">
        <v>5216</v>
      </c>
      <c r="B36" s="34" t="n">
        <v>57</v>
      </c>
      <c r="C36" s="50"/>
      <c r="D36" s="55" t="s">
        <v>5217</v>
      </c>
      <c r="E36" s="34" t="n">
        <v>45</v>
      </c>
    </row>
    <row r="37" s="56" customFormat="true" ht="15" hidden="false" customHeight="true" outlineLevel="0" collapsed="false">
      <c r="A37" s="54" t="s">
        <v>5218</v>
      </c>
      <c r="B37" s="34" t="n">
        <v>13.4</v>
      </c>
      <c r="C37" s="50"/>
      <c r="D37" s="55" t="s">
        <v>5219</v>
      </c>
      <c r="E37" s="34" t="n">
        <v>17</v>
      </c>
    </row>
    <row r="38" s="56" customFormat="true" ht="15" hidden="false" customHeight="true" outlineLevel="0" collapsed="false">
      <c r="A38" s="54" t="s">
        <v>5220</v>
      </c>
      <c r="B38" s="34" t="n">
        <v>5</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t="n">
        <v>2</v>
      </c>
      <c r="C46" s="50"/>
      <c r="D46" s="26" t="s">
        <v>5228</v>
      </c>
      <c r="E46" s="62" t="n">
        <v>3</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3</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2</v>
      </c>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4</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1.3</v>
      </c>
      <c r="E97" s="82" t="n">
        <v>2</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0.5</v>
      </c>
      <c r="E98" s="82" t="n">
        <v>1.3</v>
      </c>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0.25</v>
      </c>
      <c r="E99" s="82" t="n">
        <v>0.5</v>
      </c>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0.01</v>
      </c>
      <c r="F101" s="82" t="s">
        <v>5274</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0.2</v>
      </c>
      <c r="E102" s="82" t="n">
        <v>0.02</v>
      </c>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0.03</v>
      </c>
      <c r="E103" s="82"/>
      <c r="F103" s="82" t="s">
        <v>5274</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0.15</v>
      </c>
      <c r="E104" s="82"/>
      <c r="F104" s="82" t="s">
        <v>5274</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2</v>
      </c>
      <c r="E105" s="82" t="n">
        <v>1</v>
      </c>
      <c r="F105" s="82" t="s">
        <v>5274</v>
      </c>
      <c r="G105" s="85"/>
      <c r="H105" s="86"/>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t="n">
        <v>0.01</v>
      </c>
      <c r="E106" s="82"/>
      <c r="F106" s="82" t="s">
        <v>5275</v>
      </c>
      <c r="G106" s="85"/>
      <c r="H106" s="86"/>
    </row>
    <row r="107" customFormat="false" ht="15" hidden="false" customHeight="false" outlineLevel="0" collapsed="false">
      <c r="A107" s="78" t="s">
        <v>1974</v>
      </c>
      <c r="B107" s="79" t="str">
        <f aca="false">IF(A107="NEWCOD",IF(ISBLANK(G107),"renseigner le champ 'Nouveau taxon'",G107),VLOOKUP(A107,'Ref Taxo'!A:B,2,FALSE()))</f>
        <v>Fontinalis hypnoides var. duriaei</v>
      </c>
      <c r="C107" s="80" t="n">
        <f aca="false">IF(A107="NEWCOD",IF(ISBLANK(H107),"NoCod",H107),VLOOKUP(A107,'Ref Taxo'!A:D,4,FALSE()))</f>
        <v>10215</v>
      </c>
      <c r="D107" s="81" t="n">
        <v>0.01</v>
      </c>
      <c r="E107" s="82"/>
      <c r="F107" s="82" t="s">
        <v>5275</v>
      </c>
      <c r="G107" s="85"/>
      <c r="H107" s="86"/>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0.3</v>
      </c>
      <c r="E108" s="82" t="n">
        <v>0.06</v>
      </c>
      <c r="F108" s="82" t="s">
        <v>5274</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0.4</v>
      </c>
      <c r="E109" s="82" t="n">
        <v>0.1</v>
      </c>
      <c r="F109" s="82" t="s">
        <v>5274</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2" t="s">
        <v>5274</v>
      </c>
      <c r="G110" s="85"/>
      <c r="H110" s="86"/>
    </row>
    <row r="111" customFormat="false" ht="15" hidden="false" customHeight="false" outlineLevel="0" collapsed="false">
      <c r="A111" s="78" t="s">
        <v>3380</v>
      </c>
      <c r="B111" s="79" t="str">
        <f aca="false">IF(A111="NEWCOD",IF(ISBLANK(G111),"renseigner le champ 'Nouveau taxon'",G111),VLOOKUP(A111,'Ref Taxo'!A:B,2,FALSE()))</f>
        <v>Persicaria hydropiper</v>
      </c>
      <c r="C111" s="80" t="n">
        <f aca="false">IF(A111="NEWCOD",IF(ISBLANK(H111),"NoCod",H111),VLOOKUP(A111,'Ref Taxo'!A:D,4,FALSE()))</f>
        <v>31021</v>
      </c>
      <c r="D111" s="81"/>
      <c r="E111" s="82" t="n">
        <v>0.01</v>
      </c>
      <c r="F111" s="82" t="s">
        <v>5274</v>
      </c>
      <c r="G111" s="85"/>
      <c r="H111" s="86"/>
    </row>
    <row r="112" customFormat="false" ht="15" hidden="false" customHeight="false" outlineLevel="0" collapsed="false">
      <c r="A112" s="78" t="s">
        <v>2612</v>
      </c>
      <c r="B112" s="79" t="str">
        <f aca="false">IF(A112="NEWCOD",IF(ISBLANK(G112),"renseigner le champ 'Nouveau taxon'",G112),VLOOKUP(A112,'Ref Taxo'!A:B,2,FALSE()))</f>
        <v>Leersia oryzoides</v>
      </c>
      <c r="C112" s="80" t="n">
        <f aca="false">IF(A112="NEWCOD",IF(ISBLANK(H112),"NoCod",H112),VLOOKUP(A112,'Ref Taxo'!A:D,4,FALSE()))</f>
        <v>1569</v>
      </c>
      <c r="D112" s="81"/>
      <c r="E112" s="82" t="n">
        <v>0.01</v>
      </c>
      <c r="F112" s="82" t="s">
        <v>5274</v>
      </c>
      <c r="G112" s="85"/>
      <c r="H112" s="86"/>
    </row>
    <row r="113" customFormat="false" ht="15" hidden="false" customHeight="false" outlineLevel="0" collapsed="false">
      <c r="A113" s="78" t="s">
        <v>1719</v>
      </c>
      <c r="B113" s="79" t="str">
        <f aca="false">IF(A113="NEWCOD",IF(ISBLANK(G113),"renseigner le champ 'Nouveau taxon'",G113),VLOOKUP(A113,'Ref Taxo'!A:B,2,FALSE()))</f>
        <v>Equisetum arvense</v>
      </c>
      <c r="C113" s="80" t="n">
        <f aca="false">IF(A113="NEWCOD",IF(ISBLANK(H113),"NoCod",H113),VLOOKUP(A113,'Ref Taxo'!A:D,4,FALSE()))</f>
        <v>1384</v>
      </c>
      <c r="D113" s="81" t="n">
        <v>0.01</v>
      </c>
      <c r="E113" s="82" t="n">
        <v>0.01</v>
      </c>
      <c r="F113" s="82" t="s">
        <v>5274</v>
      </c>
      <c r="G113" s="85"/>
      <c r="H113" s="86"/>
    </row>
    <row r="114" customFormat="false" ht="15" hidden="false" customHeight="false" outlineLevel="0" collapsed="false">
      <c r="A114" s="78" t="s">
        <v>3298</v>
      </c>
      <c r="B114" s="79" t="str">
        <f aca="false">IF(A114="NEWCOD",IF(ISBLANK(G114),"renseigner le champ 'Nouveau taxon'",G114),VLOOKUP(A114,'Ref Taxo'!A:B,2,FALSE()))</f>
        <v>Osmunda regalis</v>
      </c>
      <c r="C114" s="80" t="n">
        <f aca="false">IF(A114="NEWCOD",IF(ISBLANK(H114),"NoCod",H114),VLOOKUP(A114,'Ref Taxo'!A:D,4,FALSE()))</f>
        <v>1403</v>
      </c>
      <c r="D114" s="81" t="n">
        <v>0.1</v>
      </c>
      <c r="E114" s="82" t="n">
        <v>0.05</v>
      </c>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2020-01-31T19:34:11Z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