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2219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<sst xmlns="http://schemas.openxmlformats.org/spreadsheetml/2006/main" count="6483" uniqueCount="5303">
  <si>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</si>
  <si>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</si>
  <si>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</si>
  <si>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</si>
  <si>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</si>
  <si>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</si>
  <si>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</si>
  <si>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</si>
  <si>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</si>
  <si>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</si>
  <si>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</si>
  <si>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</si>
  <si>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</si>
  <si>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</si>
  <si>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</si>
  <si>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</si>
  <si>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</si>
  <si>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</si>
  <si>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</si>
  <si>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</si>
  <si>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</si>
  <si>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</si>
  <si>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</si>
  <si>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</si>
  <si>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</si>
  <si>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</si>
  <si>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</si>
  <si>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</si>
  <si>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</si>
  <si>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</si>
  <si>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</si>
  <si>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</si>
  <si>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</si>
  <si>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</si>
  <si>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</si>
  <si>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</si>
  <si>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</si>
  <si>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</si>
  <si>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</si>
  <si>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</si>
  <si>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</si>
  <si>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</si>
  <si>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</si>
  <si>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</si>
  <si>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</si>
  <si>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</si>
  <si>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</si>
  <si>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</si>
  <si>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</si>
  <si>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</si>
  <si>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</si>
  <si>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</si>
  <si>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</si>
  <si>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</si>
  <si>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</si>
  <si>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</si>
  <si>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</si>
  <si>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</si>
  <si>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</si>
  <si>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</si>
  <si>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</si>
  <si>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</si>
  <si>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</si>
  <si>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</si>
  <si>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</si>
  <si>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</si>
  <si>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</si>
  <si>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</si>
  <si>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</si>
  <si>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</si>
  <si>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</si>
  <si>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</si>
  <si>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</si>
  <si>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</si>
  <si>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</si>
  <si>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</si>
  <si>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</si>
  <si>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</si>
  <si>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</si>
  <si>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</si>
  <si>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</si>
  <si>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</si>
  <si>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</si>
  <si>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</si>
  <si>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</si>
  <si>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</si>
  <si>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</si>
  <si>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</si>
  <si>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</si>
  <si>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</si>
  <si>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</si>
  <si>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</si>
  <si>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</si>
  <si>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</si>
  <si>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</si>
  <si>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</si>
  <si>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</si>
  <si>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</si>
  <si>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</si>
  <si>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</si>
  <si>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</si>
  <si>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</si>
  <si>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</si>
  <si>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</si>
  <si>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</si>
  <si>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</si>
  <si>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</si>
  <si>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</si>
  <si>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</si>
  <si>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</si>
  <si>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</si>
  <si>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</si>
  <si>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</si>
  <si>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</si>
  <si>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</si>
  <si>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</si>
  <si>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</si>
  <si>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</si>
  <si>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</si>
  <si>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</si>
  <si>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</si>
  <si>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</si>
  <si>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</si>
  <si>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</si>
  <si>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</si>
  <si>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</si>
  <si>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</si>
  <si>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</si>
  <si>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</si>
  <si>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</si>
  <si>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</si>
  <si>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</si>
  <si>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</si>
  <si>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</si>
  <si>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</si>
  <si>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</si>
  <si>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</si>
  <si>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</si>
  <si>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</si>
  <si>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</si>
  <si>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</si>
  <si>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</si>
  <si>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</si>
  <si>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</si>
  <si>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</si>
  <si>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</si>
  <si>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</si>
  <si>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</si>
  <si>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</si>
  <si>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</si>
  <si>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</si>
  <si>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</si>
  <si>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</si>
  <si>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</si>
  <si>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</si>
  <si>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</si>
  <si>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</si>
  <si>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</si>
  <si>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</si>
  <si>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</si>
  <si>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</si>
  <si>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</si>
  <si>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</si>
  <si>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</si>
  <si>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</si>
  <si>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</si>
  <si>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</si>
  <si>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</si>
  <si>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</si>
  <si>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</si>
  <si>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</si>
  <si>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</si>
  <si>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</si>
  <si>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</si>
  <si>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</si>
  <si>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</si>
  <si>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</si>
  <si>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</si>
  <si>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</si>
  <si>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</si>
  <si>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</si>
  <si>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</si>
  <si>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</si>
  <si>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</si>
  <si>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</si>
  <si>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</si>
  <si>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</si>
  <si>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</si>
  <si>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</si>
  <si>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</si>
  <si>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</si>
  <si>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</si>
  <si>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</si>
  <si>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</si>
  <si>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</si>
  <si>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</si>
  <si>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</si>
  <si>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</si>
  <si>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</si>
  <si>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</si>
  <si>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</si>
  <si>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</si>
  <si>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</si>
  <si>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</si>
  <si>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</si>
  <si>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</si>
  <si>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</si>
  <si>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</si>
  <si>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</si>
  <si>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</si>
  <si>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</si>
  <si>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</si>
  <si>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</si>
  <si>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</si>
  <si>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</si>
  <si>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</si>
  <si>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</si>
  <si>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</si>
  <si>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</si>
  <si>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</si>
  <si>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</si>
  <si>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</si>
  <si>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</si>
  <si>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</si>
  <si>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</si>
  <si>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</si>
  <si>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</si>
  <si>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</si>
  <si>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</si>
  <si>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</si>
  <si>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</si>
  <si>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</si>
  <si>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</si>
  <si>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</si>
  <si>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</si>
  <si>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</si>
  <si>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</si>
  <si>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</si>
  <si>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</si>
  <si>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</si>
  <si>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</si>
  <si>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</si>
  <si>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</si>
  <si>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</si>
  <si>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</si>
  <si>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</si>
  <si>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</si>
  <si>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</si>
  <si>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</si>
  <si>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</si>
  <si>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</si>
  <si>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</si>
  <si>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</si>
  <si>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</si>
  <si>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</si>
  <si>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</si>
  <si>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</si>
  <si>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</si>
  <si>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</si>
  <si>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</si>
  <si>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</si>
  <si>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</si>
  <si>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</si>
  <si>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</si>
  <si>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</si>
  <si>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</si>
  <si>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</si>
  <si>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</si>
  <si>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</si>
  <si>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</si>
  <si>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</si>
  <si>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</si>
  <si>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</si>
  <si>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</si>
  <si>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</si>
  <si>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</si>
  <si>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</si>
  <si>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</si>
  <si>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</si>
  <si>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</si>
  <si>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</si>
  <si>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</si>
  <si>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</si>
  <si>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</si>
  <si>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</si>
  <si>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</si>
  <si>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</si>
  <si>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</si>
  <si>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</si>
  <si>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</si>
  <si>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</si>
  <si>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</si>
  <si>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</si>
  <si>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</si>
  <si>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</si>
  <si>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</si>
  <si>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</si>
  <si>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</si>
  <si>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</si>
  <si>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</si>
  <si>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</si>
  <si>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</si>
  <si>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</si>
  <si>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</si>
  <si>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</si>
  <si>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</si>
  <si>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</si>
  <si>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</si>
  <si>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</si>
  <si>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</si>
  <si>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</si>
  <si>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</si>
  <si>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</si>
  <si>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</si>
  <si>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</si>
  <si>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</si>
  <si>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</si>
  <si>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</si>
  <si>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</si>
  <si>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</si>
  <si>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</si>
  <si>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</si>
  <si>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</si>
  <si>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</si>
  <si>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</si>
  <si>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</si>
  <si>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</si>
  <si>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</si>
  <si>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</si>
  <si>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</si>
  <si>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</si>
  <si>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</si>
  <si>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</si>
  <si>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</si>
  <si>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</si>
  <si>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</si>
  <si>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</si>
  <si>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</si>
  <si>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</si>
  <si>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</si>
  <si>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</si>
  <si>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</si>
  <si>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</si>
  <si>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</si>
  <si>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</si>
  <si>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</si>
  <si>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</si>
  <si>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</si>
  <si>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</si>
  <si>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</si>
  <si>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</si>
  <si>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</si>
  <si>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</si>
  <si>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</si>
  <si>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</si>
  <si>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</si>
  <si>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</si>
  <si>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</si>
  <si>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</si>
  <si>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</si>
  <si>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</si>
  <si>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</si>
  <si>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</si>
  <si>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</si>
  <si>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</si>
  <si>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</si>
  <si>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</si>
  <si>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</si>
  <si>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</si>
  <si>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</si>
  <si>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</si>
  <si>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</si>
  <si>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</si>
  <si>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</si>
  <si>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</si>
  <si>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</si>
  <si>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</si>
  <si>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</si>
  <si>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</si>
  <si>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</si>
  <si>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</si>
  <si>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</si>
  <si>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</si>
  <si>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</si>
  <si>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</si>
  <si>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</si>
  <si>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</si>
  <si>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</si>
  <si>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</si>
  <si>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</si>
  <si>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</si>
  <si>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</si>
  <si>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</si>
  <si>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</si>
  <si>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</si>
  <si>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</si>
  <si>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</si>
  <si>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</si>
  <si>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</si>
  <si>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</si>
  <si>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</si>
  <si>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</si>
  <si>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</si>
  <si>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</si>
  <si>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</si>
  <si>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</si>
  <si>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</si>
  <si>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</si>
  <si>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</si>
  <si>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</si>
  <si>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</si>
  <si>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</si>
  <si>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</si>
  <si>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</si>
  <si>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</si>
  <si>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</si>
  <si>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</si>
  <si>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</si>
  <si>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</si>
  <si>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</si>
  <si>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</si>
  <si>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</si>
  <si>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</si>
  <si>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</si>
  <si>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</si>
  <si>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</si>
  <si>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</si>
  <si>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</si>
  <si>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</si>
  <si>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</si>
  <si>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</si>
  <si>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</si>
  <si>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</si>
  <si>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</si>
  <si>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</si>
  <si>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</si>
  <si>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</si>
  <si>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</si>
  <si>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</si>
  <si>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</si>
  <si>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</si>
  <si>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</si>
  <si>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</si>
  <si>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</si>
  <si>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</si>
  <si>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</si>
  <si>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</si>
  <si>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</si>
  <si>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</si>
  <si>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</si>
  <si>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</si>
  <si>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</si>
  <si>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</si>
  <si>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</si>
  <si>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</si>
  <si>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</si>
  <si>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</si>
  <si>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</si>
  <si>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</si>
  <si>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</si>
  <si>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</si>
  <si>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</si>
  <si>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</si>
  <si>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</si>
  <si>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</si>
  <si>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</si>
  <si>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</si>
  <si>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</si>
  <si>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</si>
  <si>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</si>
  <si>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</si>
  <si>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</si>
  <si>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</si>
  <si>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</si>
  <si>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</si>
  <si>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</si>
  <si>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</si>
  <si>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</si>
  <si>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</si>
  <si>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</si>
  <si>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</si>
  <si>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</si>
  <si>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</si>
  <si>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</si>
  <si>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</si>
  <si>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</si>
  <si>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</si>
  <si>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</si>
  <si>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</si>
  <si>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</si>
  <si>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</si>
  <si>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</si>
  <si>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</si>
  <si>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</si>
  <si>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</si>
  <si>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</si>
  <si>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</si>
  <si>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</si>
  <si>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</si>
  <si>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</si>
  <si>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</si>
  <si>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</si>
  <si>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</si>
  <si>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</si>
  <si>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</si>
  <si>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</si>
  <si>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</si>
  <si>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</si>
  <si>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</si>
  <si>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</si>
  <si>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</si>
  <si>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</si>
  <si>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</si>
  <si>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</si>
  <si>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</si>
  <si>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</si>
  <si>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</si>
  <si>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</si>
  <si>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</si>
  <si>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</si>
  <si>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</si>
  <si>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</si>
  <si>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</si>
  <si>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</si>
  <si>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</si>
  <si>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</si>
  <si>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</si>
  <si>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</si>
  <si>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</si>
  <si>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</si>
  <si>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</si>
  <si>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</si>
  <si>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</si>
  <si>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</si>
  <si>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</si>
  <si>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</si>
  <si>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</si>
  <si>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</si>
  <si>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</si>
  <si>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</si>
  <si>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</si>
  <si>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</si>
  <si>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</si>
  <si>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</si>
  <si>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</si>
  <si>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</si>
  <si>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</si>
  <si>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</si>
  <si>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</si>
  <si>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</si>
  <si>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</si>
  <si>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</si>
  <si>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</si>
  <si>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</si>
  <si>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</si>
  <si>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</si>
  <si>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</si>
  <si>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</si>
  <si>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</si>
  <si>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</si>
  <si>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</si>
  <si>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</si>
  <si>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</si>
  <si>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</si>
  <si>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</si>
  <si>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</si>
  <si>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</si>
  <si>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</si>
  <si>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</si>
  <si>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</si>
  <si>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</si>
  <si>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</si>
  <si>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</si>
  <si>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</si>
  <si>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</si>
  <si>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</si>
  <si>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</si>
  <si>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</si>
  <si>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</si>
  <si>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</si>
  <si>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</si>
  <si>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</si>
  <si>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</si>
  <si>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</si>
  <si>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</si>
  <si>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</si>
  <si>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</si>
  <si>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</si>
  <si>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</si>
  <si>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</si>
  <si>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</si>
  <si>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</si>
  <si>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</si>
  <si>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</si>
  <si>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</si>
  <si>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</si>
  <si>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</si>
  <si>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</si>
  <si>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</si>
  <si>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</si>
  <si>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</si>
  <si>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</si>
  <si>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</si>
  <si>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</si>
  <si>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</si>
  <si>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</si>
  <si>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</si>
  <si>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</si>
  <si>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</si>
  <si>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</si>
  <si>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</si>
  <si>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</si>
  <si>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</si>
  <si>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</si>
  <si>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</si>
  <si>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</si>
  <si>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</si>
  <si>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</si>
  <si>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</si>
  <si>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</si>
  <si>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</si>
  <si>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</si>
  <si>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</si>
  <si>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</si>
  <si>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</si>
  <si>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</si>
  <si>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</si>
  <si>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</si>
  <si>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</si>
  <si>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</si>
  <si>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</si>
  <si>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</si>
  <si>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</si>
  <si>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</si>
  <si>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</si>
  <si>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</si>
  <si>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</si>
  <si>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</si>
  <si>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</si>
  <si>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</si>
  <si>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</si>
  <si>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</si>
  <si>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</si>
  <si>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</si>
  <si>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</si>
  <si>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</si>
  <si>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</si>
  <si>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</si>
  <si>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</si>
  <si>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</si>
  <si>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</si>
  <si>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</si>
  <si>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</si>
  <si>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</si>
  <si>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</si>
  <si>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</si>
  <si>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</si>
  <si>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</si>
  <si>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</si>
  <si>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</si>
  <si>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</si>
  <si>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</si>
  <si>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</si>
  <si>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</si>
  <si>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</si>
  <si>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</si>
  <si>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</si>
  <si>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</si>
  <si>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</si>
  <si>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</si>
  <si>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</si>
  <si>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</si>
  <si>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</si>
  <si>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</si>
  <si>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</si>
  <si>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</si>
  <si>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</si>
  <si>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</si>
  <si>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</si>
  <si>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</si>
  <si>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</si>
  <si>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</si>
  <si>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</si>
  <si>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</si>
  <si>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</si>
  <si>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</si>
  <si>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</si>
  <si>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</si>
  <si>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</si>
  <si>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</si>
  <si>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</si>
  <si>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</si>
  <si>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</si>
  <si>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</si>
  <si>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</si>
  <si>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</si>
  <si>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</si>
  <si>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</si>
  <si>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</si>
  <si>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</si>
  <si>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</si>
  <si>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</si>
  <si>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</si>
  <si>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</si>
  <si>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</si>
  <si>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</si>
  <si>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</si>
  <si>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</si>
  <si>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</si>
  <si>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</si>
  <si>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</si>
  <si>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</si>
  <si>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</si>
  <si>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</si>
  <si>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</si>
  <si>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</si>
  <si>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</si>
  <si>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</si>
  <si>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</si>
  <si>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</si>
  <si>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</si>
  <si>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</si>
  <si>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</si>
  <si>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</si>
  <si>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</si>
  <si>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</si>
  <si>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</si>
  <si>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</si>
  <si>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</si>
  <si>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</si>
  <si>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</si>
  <si>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</si>
  <si>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</si>
  <si>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</si>
  <si>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</si>
  <si>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</si>
  <si>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</si>
  <si>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</si>
  <si>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</si>
  <si>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</si>
  <si>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</si>
  <si>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</si>
  <si>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</si>
  <si>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</si>
  <si>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</si>
  <si>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</si>
  <si>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</si>
  <si>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</si>
  <si>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</si>
  <si>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</si>
  <si>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</si>
  <si>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</si>
  <si>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</si>
  <si>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</si>
  <si>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</si>
  <si>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</si>
  <si>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</si>
  <si>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</si>
  <si>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</si>
  <si>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</si>
  <si>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</si>
  <si>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</si>
  <si>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</si>
  <si>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</si>
  <si>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</si>
  <si>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</si>
  <si>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</si>
  <si>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</si>
  <si>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</si>
  <si>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</si>
  <si>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</si>
  <si>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</si>
  <si>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</si>
  <si>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</si>
  <si>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</si>
  <si>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</si>
  <si>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</si>
  <si>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</si>
  <si>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</si>
  <si>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</si>
  <si>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</si>
  <si>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</si>
  <si>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</si>
  <si>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</si>
  <si>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</si>
  <si>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</si>
  <si>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</si>
  <si>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</si>
  <si>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</si>
  <si>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</si>
  <si>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</si>
  <si>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</si>
  <si>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</si>
  <si>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</si>
  <si>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</si>
  <si>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</si>
  <si>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</si>
  <si>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</si>
  <si>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</si>
  <si>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</si>
  <si>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</si>
  <si>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</si>
  <si>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</si>
  <si>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</si>
  <si>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</si>
  <si>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</si>
  <si>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</si>
  <si>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</si>
  <si>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</si>
  <si>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</si>
  <si>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</si>
  <si>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</si>
  <si>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</si>
  <si>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</si>
  <si>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</si>
  <si>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</si>
  <si>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</si>
  <si>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</si>
  <si>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</si>
  <si>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</si>
  <si>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</si>
  <si>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</si>
  <si>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</si>
  <si>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</si>
  <si>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</si>
  <si>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</si>
  <si>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</si>
  <si>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</si>
  <si>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</si>
  <si>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</si>
  <si>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</si>
  <si>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</si>
  <si>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</si>
  <si>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</si>
  <si>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</si>
  <si>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</si>
  <si>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</si>
  <si>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</si>
  <si>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</si>
  <si>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</si>
  <si>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</si>
  <si>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</si>
  <si>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</si>
  <si>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</si>
  <si>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</si>
  <si>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</si>
  <si>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</si>
  <si>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</si>
  <si>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</si>
  <si>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</si>
  <si>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</si>
  <si>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</si>
  <si>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</si>
  <si>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</si>
  <si>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</si>
  <si>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</si>
  <si>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</si>
  <si>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</si>
  <si>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</si>
  <si>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</si>
  <si>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</si>
  <si>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</si>
  <si>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</si>
  <si>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</si>
  <si>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</si>
  <si>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</si>
  <si>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</si>
  <si>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</si>
  <si>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</si>
  <si>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</si>
  <si>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</si>
  <si>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</si>
  <si>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</si>
  <si>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</si>
  <si>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</si>
  <si>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</si>
  <si>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</si>
  <si>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</si>
  <si>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</si>
  <si>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</si>
  <si>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</si>
  <si>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</si>
  <si>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</si>
  <si>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</si>
  <si>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</si>
  <si>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</si>
  <si>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</si>
  <si>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</si>
  <si>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</si>
  <si>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</si>
  <si>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</si>
  <si>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</si>
  <si>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</si>
  <si>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</si>
  <si>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</si>
  <si>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</si>
  <si>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</si>
  <si>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</si>
  <si>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</si>
  <si>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</si>
  <si>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</si>
  <si>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</si>
  <si>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</si>
  <si>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</si>
  <si>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</si>
  <si>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</si>
  <si>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</si>
  <si>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</si>
  <si>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</si>
  <si>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</si>
  <si>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</si>
  <si>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</si>
  <si>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</si>
  <si>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</si>
  <si>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</si>
  <si>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</si>
  <si>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</si>
  <si>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</si>
  <si>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</si>
  <si>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</si>
  <si>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</si>
  <si>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</si>
  <si>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</si>
  <si>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</si>
  <si>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</si>
  <si>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</si>
  <si>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</si>
  <si>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</si>
  <si>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</si>
  <si>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</si>
  <si>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</si>
  <si>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</si>
  <si>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</si>
  <si>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</si>
  <si>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</si>
  <si>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</si>
  <si>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</si>
  <si>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</si>
  <si>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</si>
  <si>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</si>
  <si>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</si>
  <si>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</si>
  <si>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</si>
  <si>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</si>
  <si>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</si>
  <si>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</si>
  <si>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</si>
  <si>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</si>
  <si>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</si>
  <si>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</si>
  <si>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</si>
  <si>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</si>
  <si>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</si>
  <si>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</si>
  <si>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</si>
  <si>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</si>
  <si>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</si>
  <si>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</si>
  <si>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</si>
  <si>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</si>
  <si>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</si>
  <si>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</si>
  <si>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</si>
  <si>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</si>
  <si>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</si>
  <si>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</si>
  <si>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</si>
  <si>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</si>
  <si>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</si>
  <si>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</si>
  <si>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</si>
  <si>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</si>
  <si>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</si>
  <si>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</si>
  <si>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</si>
  <si>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</si>
  <si>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</si>
  <si>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</si>
  <si>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</si>
  <si>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</si>
  <si>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</si>
  <si>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</si>
  <si>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</si>
  <si>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</si>
  <si>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</si>
  <si>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</si>
  <si>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</si>
  <si>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</si>
  <si>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</si>
  <si>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</si>
  <si>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</si>
  <si>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</si>
  <si>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</si>
  <si>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</si>
  <si>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</si>
  <si>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</si>
  <si>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</si>
  <si>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</si>
  <si>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</si>
  <si>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</si>
  <si>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</si>
  <si>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</si>
  <si>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</si>
  <si>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</si>
  <si>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</si>
  <si>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</si>
  <si>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</si>
  <si>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</si>
  <si>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</si>
  <si>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</si>
  <si>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</si>
  <si>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</si>
  <si>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</si>
  <si>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</si>
  <si>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</si>
  <si>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</si>
  <si>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</si>
  <si>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</si>
  <si>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</si>
  <si>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</si>
  <si>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</si>
  <si>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</si>
  <si>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</si>
  <si>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</si>
  <si>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</si>
  <si>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</si>
  <si>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</si>
  <si>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</si>
  <si>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</si>
  <si>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</si>
  <si>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</si>
  <si>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</si>
  <si>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</si>
  <si>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</si>
  <si>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</si>
  <si>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</si>
  <si>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</si>
  <si>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</si>
  <si>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</si>
  <si>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</si>
  <si>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</si>
  <si>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</si>
  <si>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</si>
  <si>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</si>
  <si>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</si>
  <si>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</si>
  <si>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</si>
  <si>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</si>
  <si>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</si>
  <si>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</si>
  <si>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</si>
  <si>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</si>
  <si>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</si>
  <si>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</si>
  <si>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</si>
  <si>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</si>
  <si>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</si>
  <si>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</si>
  <si>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</si>
  <si>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</si>
  <si>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</si>
  <si>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</si>
  <si>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</si>
  <si>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</si>
  <si>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</si>
  <si>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</si>
  <si>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</si>
  <si>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</si>
  <si>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</si>
  <si>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</si>
  <si>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</si>
  <si>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</si>
  <si>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</si>
  <si>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</si>
  <si>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</si>
  <si>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</si>
  <si>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</si>
  <si>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</si>
  <si>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</si>
  <si>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</si>
  <si>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</si>
  <si>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</si>
  <si>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</si>
  <si>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</si>
  <si>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</si>
  <si>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</si>
  <si>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</si>
  <si>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</si>
  <si>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</si>
  <si>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</si>
  <si>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</si>
  <si>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</si>
  <si>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</si>
  <si>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</si>
  <si>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</si>
  <si>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</si>
  <si>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</si>
  <si>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</si>
  <si>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</si>
  <si>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</si>
  <si>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</si>
  <si>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</si>
  <si>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</si>
  <si>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</si>
  <si>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</si>
  <si>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</si>
  <si>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</si>
  <si>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</si>
  <si>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</si>
  <si>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</si>
  <si>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</si>
  <si>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</si>
  <si>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</si>
  <si>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</si>
  <si>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</si>
  <si>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</si>
  <si>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</si>
  <si>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</si>
  <si>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</si>
  <si>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</si>
  <si>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</si>
  <si>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</si>
  <si>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</si>
  <si>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</si>
  <si>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</si>
  <si>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</si>
  <si>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</si>
  <si>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</si>
  <si>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</si>
  <si>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</si>
  <si>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</si>
  <si>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</si>
  <si>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</si>
  <si>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</si>
  <si>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</si>
  <si>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</si>
  <si>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</si>
  <si>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</si>
  <si>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</si>
  <si>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</si>
  <si>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</si>
  <si>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</si>
  <si>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</si>
  <si>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</si>
  <si>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</si>
  <si>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</si>
  <si>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</si>
  <si>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</si>
  <si>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</si>
  <si>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</si>
  <si>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</si>
  <si>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</si>
  <si>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</si>
  <si>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</si>
  <si>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</si>
  <si>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</si>
  <si>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</si>
  <si>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</si>
  <si>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</si>
  <si>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</si>
  <si>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</si>
  <si>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</si>
  <si>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</si>
  <si>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</si>
  <si>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</si>
  <si>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</si>
  <si>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</si>
  <si>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</si>
  <si>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</si>
  <si>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</si>
  <si>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</si>
  <si>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</si>
  <si>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</si>
  <si>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</si>
  <si>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</si>
  <si>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</si>
  <si>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</si>
  <si>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</si>
  <si>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</si>
  <si>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</si>
  <si>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</si>
  <si>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</si>
  <si>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</si>
  <si>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</si>
  <si>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</si>
  <si>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</si>
  <si>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</si>
  <si>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</si>
  <si>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</si>
  <si>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</si>
  <si>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</si>
  <si>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</si>
  <si>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</si>
  <si>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</si>
  <si>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</si>
  <si>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</si>
  <si>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</si>
  <si>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</si>
  <si>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</si>
  <si>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</si>
  <si>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</si>
  <si>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</si>
  <si>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</si>
  <si>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</si>
  <si>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</si>
  <si>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</si>
  <si>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</si>
  <si>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</si>
  <si>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</si>
  <si>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</si>
  <si>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</si>
  <si>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</si>
  <si>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</si>
  <si>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</si>
  <si>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</si>
  <si>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</si>
  <si>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</si>
  <si>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</si>
  <si>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</si>
  <si>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</si>
  <si>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</si>
  <si>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</si>
  <si>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</si>
  <si>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</si>
  <si>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</si>
  <si>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</si>
  <si>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</si>
  <si>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</si>
  <si>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</si>
  <si>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</si>
  <si>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</si>
  <si>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</si>
  <si>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</si>
  <si>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</si>
  <si>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</si>
  <si>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</si>
  <si>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</si>
  <si>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</si>
  <si>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</si>
  <si>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</si>
  <si>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</si>
  <si>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</si>
  <si>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</si>
  <si>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</si>
  <si>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</si>
  <si>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</si>
  <si>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</si>
  <si>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</si>
  <si>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</si>
  <si>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</si>
  <si>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</si>
  <si>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</si>
  <si>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</si>
  <si>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</si>
  <si>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</si>
  <si>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</si>
  <si>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</si>
  <si>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</si>
  <si>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</si>
  <si>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</si>
  <si>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</si>
  <si>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</si>
  <si>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</si>
  <si>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</si>
  <si>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</si>
  <si>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</si>
  <si>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</si>
  <si>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</si>
  <si>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</si>
  <si>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</si>
  <si>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</si>
  <si>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</si>
  <si>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</si>
  <si>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</si>
  <si>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</si>
  <si>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</si>
  <si>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</si>
  <si>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</si>
  <si>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</si>
  <si>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</si>
  <si>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</si>
  <si>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</si>
  <si>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</si>
  <si>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</si>
  <si>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</si>
  <si>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</si>
  <si>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</si>
  <si>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</si>
  <si>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</si>
  <si>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</si>
  <si>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</si>
  <si>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</si>
  <si>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</si>
  <si>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</si>
  <si>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</si>
  <si>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</si>
  <si>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</si>
  <si>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</si>
  <si>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</si>
  <si>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</si>
  <si>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</si>
  <si>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</si>
  <si>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</si>
  <si>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</si>
  <si>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</si>
  <si>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</si>
  <si>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</si>
  <si>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</si>
  <si>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</si>
  <si>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</si>
  <si>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</si>
  <si>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</si>
  <si>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</si>
  <si>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</si>
  <si>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</si>
  <si>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</si>
  <si>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</si>
  <si>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</si>
  <si>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</si>
  <si>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</si>
  <si>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</si>
  <si>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</si>
  <si>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</si>
  <si>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</si>
  <si>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</si>
  <si>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</si>
  <si>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</si>
  <si>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</si>
  <si>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</si>
  <si>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</si>
  <si>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</si>
  <si>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</si>
  <si>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</si>
  <si>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</si>
  <si>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</si>
  <si>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</si>
  <si>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</si>
  <si>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</si>
  <si>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</si>
  <si>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</si>
  <si>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</si>
  <si>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</si>
  <si>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</si>
  <si>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</si>
  <si>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</si>
  <si>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</si>
  <si>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</si>
  <si>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</si>
  <si>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</si>
  <si>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</si>
  <si>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</si>
  <si>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</si>
  <si>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</si>
  <si>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</si>
  <si>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</si>
  <si>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</si>
  <si>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</si>
  <si>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</si>
  <si>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</si>
  <si>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</si>
  <si>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</si>
  <si>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</si>
  <si>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</si>
  <si>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</si>
  <si>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</si>
  <si>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</si>
  <si>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</si>
  <si>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</si>
  <si>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</si>
  <si>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</si>
  <si>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</si>
  <si>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</si>
  <si>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</si>
  <si>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</si>
  <si>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</si>
  <si>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</si>
  <si>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</si>
  <si>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</si>
  <si>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</si>
  <si>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</si>
  <si>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</si>
  <si>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</si>
  <si>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</si>
  <si>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</si>
  <si>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</si>
  <si>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</si>
  <si>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</si>
  <si>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</si>
  <si>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</si>
  <si>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</si>
  <si>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</si>
  <si>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</si>
  <si>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</si>
  <si>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</si>
  <si>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</si>
  <si>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</si>
  <si>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</si>
  <si>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</si>
  <si>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</si>
  <si>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</si>
  <si>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</si>
  <si>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</si>
  <si>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</si>
  <si>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</si>
  <si>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</si>
  <si>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</si>
  <si>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</si>
  <si>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</si>
  <si>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</si>
  <si>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</si>
  <si>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</si>
  <si>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</si>
  <si>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</si>
  <si>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</si>
  <si>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</si>
  <si>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</si>
  <si>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</si>
  <si>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</si>
  <si>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</si>
  <si>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</si>
  <si>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</si>
  <si>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</si>
  <si>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</si>
  <si>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</si>
  <si>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</si>
  <si>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</si>
  <si>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</si>
  <si>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</si>
  <si>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</si>
  <si>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</si>
  <si>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</si>
  <si>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</si>
  <si>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</si>
  <si>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</si>
  <si>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</si>
  <si>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</si>
  <si>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</si>
  <si>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</si>
  <si>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</si>
  <si>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</si>
  <si>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</si>
  <si>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</si>
  <si>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</si>
  <si>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</si>
  <si>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</si>
  <si>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</si>
  <si>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</si>
  <si>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</si>
  <si>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</si>
  <si>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</si>
  <si>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</si>
  <si>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</si>
  <si>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</si>
  <si>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</si>
  <si>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</si>
  <si>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</si>
  <si>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</si>
  <si>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</si>
  <si>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</si>
  <si>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</si>
  <si>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</si>
  <si>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</si>
  <si>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</si>
  <si>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</si>
  <si>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</si>
  <si>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</si>
  <si>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</si>
  <si>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</si>
  <si>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</si>
  <si>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</si>
  <si>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</si>
  <si>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</si>
  <si>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</si>
  <si>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</si>
  <si>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</si>
  <si>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</si>
  <si>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</si>
  <si>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</si>
  <si>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</si>
  <si>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</si>
  <si>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</si>
  <si>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</si>
  <si>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</si>
  <si>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</si>
  <si>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</si>
  <si>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</si>
  <si>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</si>
  <si>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</si>
  <si>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</si>
  <si>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</si>
  <si>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</si>
  <si>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</si>
  <si>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</si>
  <si>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</si>
  <si>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</si>
  <si>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</si>
  <si>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</si>
  <si>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</si>
  <si>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</si>
  <si>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</si>
  <si>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</si>
  <si>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</si>
  <si>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</si>
  <si>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</si>
  <si>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</si>
  <si>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</si>
  <si>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</si>
  <si>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</si>
  <si>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</si>
  <si>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</si>
  <si>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</si>
  <si>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</si>
  <si>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</si>
  <si>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</si>
  <si>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</si>
  <si>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</si>
  <si>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</si>
  <si>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</si>
  <si>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</si>
  <si>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</si>
  <si>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</si>
  <si>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</si>
  <si>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</si>
  <si>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</si>
  <si>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</si>
  <si>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</si>
  <si>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</si>
  <si>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</si>
  <si>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</si>
  <si>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</si>
  <si>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</si>
  <si>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</si>
  <si>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</si>
  <si>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</si>
  <si>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</si>
  <si>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</si>
  <si>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</si>
  <si>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</si>
  <si>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</si>
  <si>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</si>
  <si>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</si>
  <si>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</si>
  <si>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</si>
  <si>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</si>
  <si>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</si>
  <si>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</si>
  <si>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</si>
  <si>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</si>
  <si>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</si>
  <si>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</si>
  <si>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</si>
  <si>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</si>
  <si>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</si>
  <si>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</si>
  <si>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</si>
  <si>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</si>
  <si>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</si>
  <si>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</si>
  <si>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</si>
  <si>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</si>
  <si>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</si>
  <si>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</si>
  <si>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</si>
  <si>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</si>
  <si>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</si>
  <si>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</si>
  <si>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</si>
  <si>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</si>
  <si>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</si>
  <si>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</si>
  <si>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</si>
  <si>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</si>
  <si>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</si>
  <si>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</si>
  <si>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</si>
  <si>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</si>
  <si>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</si>
  <si>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</si>
  <si>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</si>
  <si>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</si>
  <si>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</si>
  <si>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</si>
  <si>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</si>
  <si>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</si>
  <si>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</si>
  <si>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</si>
  <si>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</si>
  <si>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</si>
  <si>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</si>
  <si>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</si>
  <si>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</si>
  <si>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</si>
  <si>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</si>
  <si>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</si>
  <si>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</si>
  <si>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</si>
  <si>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</si>
  <si>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</si>
  <si>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</si>
  <si>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</si>
  <si>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</si>
  <si>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</si>
  <si>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</si>
  <si>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</si>
  <si>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</si>
  <si>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</si>
  <si>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</si>
  <si>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</si>
  <si>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</si>
  <si>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</si>
  <si>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</si>
  <si>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</si>
  <si>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</si>
  <si>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</si>
  <si>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</si>
  <si>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</si>
  <si>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</si>
  <si>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</si>
  <si>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</si>
  <si>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</si>
  <si>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</si>
  <si>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</si>
  <si>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</si>
  <si>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</si>
  <si>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</si>
  <si>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</si>
  <si>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</si>
  <si>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</si>
  <si>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</si>
  <si>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</si>
  <si>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</si>
  <si>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</si>
  <si>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</si>
  <si>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</si>
  <si>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</si>
  <si>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</si>
  <si>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</si>
  <si>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</si>
  <si>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</si>
  <si>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</si>
  <si>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</si>
  <si>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</si>
  <si>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</si>
  <si>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</si>
  <si>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</si>
  <si>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</si>
  <si>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</si>
  <si>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</si>
  <si>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</si>
  <si>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</si>
  <si>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</si>
  <si>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</si>
  <si>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</si>
  <si>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</si>
  <si>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</si>
  <si>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</si>
  <si>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</si>
  <si>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</si>
  <si>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</si>
  <si>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</si>
  <si>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</si>
  <si>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</si>
  <si>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</si>
  <si>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</si>
  <si>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</si>
  <si>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</si>
  <si>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</si>
  <si>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</si>
  <si>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</si>
  <si>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</si>
  <si>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</si>
  <si>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</si>
  <si>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</si>
  <si>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</si>
  <si>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</si>
  <si>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</si>
  <si>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</si>
  <si>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</si>
  <si>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</si>
  <si>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</si>
  <si>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</si>
  <si>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</si>
  <si>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</si>
  <si>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</si>
  <si>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</si>
  <si>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</si>
  <si>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</si>
  <si>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</si>
  <si>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</si>
  <si>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</si>
  <si>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</si>
  <si>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</si>
  <si>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</si>
  <si>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</si>
  <si>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</si>
  <si>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</si>
  <si>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</si>
  <si>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</si>
  <si>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</si>
  <si>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</si>
  <si>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</si>
  <si>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</si>
  <si>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</si>
  <si>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</si>
  <si>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</si>
  <si>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</si>
  <si>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</si>
  <si>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</si>
  <si>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</si>
  <si>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</si>
  <si>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</si>
  <si>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</si>
  <si>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</si>
  <si>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</si>
  <si>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</si>
  <si>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</si>
  <si>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</si>
  <si>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</si>
  <si>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</si>
  <si>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</si>
  <si>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</si>
  <si>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</si>
  <si>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</si>
  <si>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</si>
  <si>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</si>
  <si>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</si>
  <si>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</si>
  <si>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</si>
  <si>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</si>
  <si>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</si>
  <si>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</si>
  <si>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</si>
  <si>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</si>
  <si>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</si>
  <si>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</si>
  <si>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</si>
  <si>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</si>
  <si>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</si>
  <si>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</si>
  <si>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</si>
  <si>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</si>
  <si>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</si>
  <si>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</si>
  <si>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</si>
  <si>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</si>
  <si>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</si>
  <si>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</si>
  <si>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</si>
  <si>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</si>
  <si>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</si>
  <si>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</si>
  <si>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</si>
  <si>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</si>
  <si>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</si>
  <si>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</si>
  <si>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</si>
  <si>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</si>
  <si>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</si>
  <si>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</si>
  <si>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</si>
  <si>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</si>
  <si>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</si>
  <si>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</si>
  <si>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</si>
  <si>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</si>
  <si>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</si>
  <si>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</si>
  <si>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</si>
  <si>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</si>
  <si>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</si>
  <si>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</si>
  <si>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</si>
  <si>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</si>
  <si>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</si>
  <si>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</si>
  <si>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</si>
  <si>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</si>
  <si>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</si>
  <si>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</si>
  <si>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</si>
  <si>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</si>
  <si>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</si>
  <si>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</si>
  <si>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</si>
  <si>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</si>
  <si>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</si>
  <si>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</si>
  <si>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</si>
  <si>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</si>
  <si>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</si>
  <si>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</si>
  <si>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</si>
  <si>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</si>
  <si>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</si>
  <si>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</si>
  <si>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</si>
  <si>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</si>
  <si>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</si>
  <si>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</si>
  <si>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</si>
  <si>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</si>
  <si>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</si>
  <si>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</si>
  <si>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</si>
  <si>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</si>
  <si>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</si>
  <si>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</si>
  <si>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</si>
  <si>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</si>
  <si>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</si>
  <si>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</si>
  <si>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</si>
  <si>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</si>
  <si>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</si>
  <si>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</si>
  <si>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</si>
  <si>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</si>
  <si>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</si>
  <si>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</si>
  <si>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</si>
  <si>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</si>
  <si>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</si>
  <si>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</si>
  <si>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</si>
  <si>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</si>
  <si>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</si>
  <si>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</si>
  <si>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</si>
  <si>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</si>
  <si>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</si>
  <si>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</si>
  <si>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</si>
  <si>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</si>
  <si>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</si>
  <si>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</si>
  <si>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</si>
  <si>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</si>
  <si>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</si>
  <si>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</si>
  <si>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</si>
  <si>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</si>
  <si>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</si>
  <si>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</si>
  <si>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</si>
  <si>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</si>
  <si>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</si>
  <si>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</si>
  <si>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</si>
  <si>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</si>
  <si>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</si>
  <si>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</si>
  <si>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</si>
  <si>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</si>
  <si>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</si>
  <si>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</si>
  <si>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</si>
  <si>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</si>
  <si>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</si>
  <si>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</si>
  <si>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</si>
  <si>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</si>
  <si>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</si>
  <si>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</si>
  <si>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</si>
  <si>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</si>
  <si>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</si>
  <si>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</si>
  <si>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</si>
  <si>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</si>
  <si>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</si>
  <si>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</si>
  <si>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</si>
  <si>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</si>
  <si>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</si>
  <si>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</si>
  <si>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</si>
  <si>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</si>
  <si>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</si>
  <si>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</si>
  <si>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</si>
  <si>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</si>
  <si>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</si>
  <si>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</si>
  <si>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</si>
  <si>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</si>
  <si>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</si>
  <si>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</si>
  <si>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</si>
  <si>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</si>
  <si>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</si>
  <si>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</si>
  <si>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</si>
  <si>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</si>
  <si>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</si>
  <si>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</si>
  <si>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</si>
  <si>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</si>
  <si>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</si>
  <si>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</si>
  <si>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</si>
  <si>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</si>
  <si>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</si>
  <si>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</si>
  <si>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</si>
  <si>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</si>
  <si>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</si>
  <si>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</si>
  <si>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</si>
  <si>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</si>
  <si>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</si>
  <si>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</si>
  <si>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</si>
  <si>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</si>
  <si>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</si>
  <si>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</si>
  <si>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</si>
  <si>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</si>
  <si>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</si>
  <si>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</si>
  <si>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</si>
  <si>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</si>
  <si>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</si>
  <si>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</si>
  <si>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</si>
  <si>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</si>
  <si>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</si>
  <si>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</si>
  <si>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</si>
  <si>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</si>
  <si>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</si>
  <si>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</si>
  <si>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</si>
  <si>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</si>
  <si>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</si>
  <si>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</si>
  <si>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</si>
  <si>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</si>
  <si>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</si>
  <si>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</si>
  <si>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</si>
  <si>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</si>
  <si>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</si>
  <si>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</si>
  <si>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</si>
  <si>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</si>
  <si>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</si>
  <si>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</si>
  <si>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</si>
  <si>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</si>
  <si>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</si>
  <si>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</si>
  <si>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</si>
  <si>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</si>
  <si>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</si>
  <si>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</si>
  <si>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</si>
  <si>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</si>
  <si>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</si>
  <si>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</si>
  <si>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</si>
  <si>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</si>
  <si>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</si>
  <si>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</si>
  <si>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</si>
  <si>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</si>
  <si>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</si>
  <si>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</si>
  <si>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</si>
  <si>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</si>
  <si>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</si>
  <si>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</si>
  <si>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</si>
  <si>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</si>
  <si>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</si>
  <si>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</si>
  <si>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</si>
  <si>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</si>
  <si>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</si>
  <si>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</si>
  <si>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</si>
  <si>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</si>
  <si>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</si>
  <si>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</si>
  <si>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</si>
  <si>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</si>
  <si>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</si>
  <si>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</si>
  <si>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</si>
  <si>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</si>
  <si>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</si>
  <si>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</si>
  <si>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</si>
  <si>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</si>
  <si>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</si>
  <si>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</si>
  <si>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</si>
  <si>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</si>
  <si>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</si>
  <si>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</si>
  <si>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</si>
  <si>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</si>
  <si>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</si>
  <si>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</si>
  <si>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</si>
  <si>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</si>
  <si>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</si>
  <si>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</si>
  <si>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</si>
  <si>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</si>
  <si>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</si>
  <si>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</si>
  <si>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</si>
  <si>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</si>
  <si>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</si>
  <si>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</si>
  <si>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</si>
  <si>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</si>
  <si>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</si>
  <si>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</si>
  <si>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</si>
  <si>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</si>
  <si>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</si>
  <si>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</si>
  <si>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</si>
  <si>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</si>
  <si>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</si>
  <si>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</si>
  <si>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</si>
  <si>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</si>
  <si>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</si>
  <si>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</si>
  <si>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</si>
  <si>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</si>
  <si>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</si>
  <si>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</si>
  <si>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</si>
  <si>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</si>
  <si>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</si>
  <si>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</si>
  <si>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</si>
  <si>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</si>
  <si>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</si>
  <si>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</si>
  <si>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</si>
  <si>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</si>
  <si>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</si>
  <si>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</si>
  <si>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</si>
  <si>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</si>
  <si>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</si>
  <si>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</si>
  <si>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</si>
  <si>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</si>
  <si>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</si>
  <si>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</si>
  <si>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</si>
  <si>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</si>
  <si>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</si>
  <si>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</si>
  <si>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</si>
  <si>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</si>
  <si>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</si>
  <si>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</si>
  <si>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</si>
  <si>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</si>
  <si>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</si>
  <si>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</si>
  <si>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</si>
  <si>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</si>
  <si>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</si>
  <si>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</si>
  <si>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</si>
  <si>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</si>
  <si>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</si>
  <si>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</si>
  <si>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</si>
  <si>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</si>
  <si>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</si>
  <si>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</si>
  <si>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</si>
  <si>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</si>
  <si>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</si>
  <si>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</si>
  <si>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</si>
  <si>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</si>
  <si>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</si>
  <si>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</si>
  <si>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</si>
  <si>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</si>
  <si>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</si>
  <si>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</si>
  <si>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</si>
  <si>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</si>
  <si>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</si>
  <si>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</si>
  <si>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</si>
  <si>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</si>
  <si>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</si>
  <si>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</si>
  <si>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</si>
  <si>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</si>
  <si>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</si>
  <si>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</si>
  <si>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</si>
  <si>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</si>
  <si>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</si>
  <si>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</si>
  <si>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</si>
  <si>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</si>
  <si>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</si>
  <si>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</si>
  <si>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</si>
  <si>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</si>
  <si>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</si>
  <si>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</si>
  <si>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</si>
  <si>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</si>
  <si>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</si>
  <si>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</si>
  <si>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</si>
  <si>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</si>
  <si>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</si>
  <si>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</si>
  <si>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</si>
  <si>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</si>
  <si>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</si>
  <si>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</si>
  <si>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</si>
  <si>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</si>
  <si>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</si>
  <si>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</si>
  <si>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</si>
  <si>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</si>
  <si>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</si>
  <si>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</si>
  <si>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</si>
  <si>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</si>
  <si>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</si>
  <si>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</si>
  <si>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</si>
  <si>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</si>
  <si>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</si>
  <si>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</si>
  <si>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</si>
  <si>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</si>
  <si>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</si>
  <si>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</si>
  <si>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</si>
  <si>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</si>
  <si>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</si>
  <si>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</si>
  <si>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</si>
  <si>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</si>
  <si>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</si>
  <si>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</si>
  <si>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</si>
  <si>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</si>
  <si>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</si>
  <si>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</si>
  <si>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</si>
  <si>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</si>
  <si>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</si>
  <si>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</si>
  <si>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</si>
  <si>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</si>
  <si>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</si>
  <si>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</si>
  <si>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</si>
  <si>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</si>
  <si>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</si>
  <si>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</si>
  <si>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</si>
  <si>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</si>
  <si>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</si>
  <si>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</si>
  <si>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</si>
  <si>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</si>
  <si>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</si>
  <si>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</si>
  <si>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</si>
  <si>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</si>
  <si>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</si>
  <si>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</si>
  <si>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</si>
  <si>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</si>
  <si>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</si>
  <si>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</si>
  <si>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</si>
  <si>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</si>
  <si>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</si>
  <si>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</si>
  <si>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</si>
  <si>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</si>
  <si>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</si>
  <si>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</si>
  <si>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</si>
  <si>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</si>
  <si>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</si>
  <si>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</si>
  <si>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</si>
  <si>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</si>
  <si>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</si>
  <si>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</si>
  <si>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</si>
  <si>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</si>
  <si>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</si>
  <si>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</si>
  <si>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</si>
  <si>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</si>
  <si>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</si>
  <si>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</si>
  <si>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</si>
  <si>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</si>
  <si>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</si>
  <si>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</si>
  <si>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</si>
  <si>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</si>
  <si>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</si>
  <si>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</si>
  <si>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</si>
  <si>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</si>
  <si>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</si>
  <si>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</si>
  <si>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</si>
  <si>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</si>
  <si>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</si>
  <si>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</si>
  <si>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</si>
  <si>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</si>
  <si>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</si>
  <si>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</si>
  <si>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</si>
  <si>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</si>
  <si>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</si>
  <si>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</si>
  <si>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</si>
  <si>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</si>
  <si>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</si>
  <si>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</si>
  <si>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</si>
  <si>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</si>
  <si>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</si>
  <si>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</si>
  <si>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</si>
  <si>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</si>
  <si>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</si>
  <si>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</si>
  <si>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</si>
  <si>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</si>
  <si>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</si>
  <si>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</si>
  <si>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</si>
  <si>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</si>
  <si>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</si>
  <si>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</si>
  <si>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</si>
  <si>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</si>
  <si>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</si>
  <si>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</si>
  <si>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</si>
  <si>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</si>
  <si>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</si>
  <si>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</si>
  <si>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</si>
  <si>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</si>
  <si>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</si>
  <si>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</si>
  <si>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</si>
  <si>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</si>
  <si>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</si>
  <si>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</si>
  <si>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</si>
  <si>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</si>
  <si>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</si>
  <si>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</si>
  <si>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</si>
  <si>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</si>
  <si>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</si>
  <si>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</si>
  <si>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</si>
  <si>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</si>
  <si>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</si>
  <si>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</si>
  <si>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</si>
  <si>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</si>
  <si>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</si>
  <si>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</si>
  <si>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</si>
  <si>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</si>
  <si>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</si>
  <si>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</si>
  <si>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</si>
  <si>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</si>
  <si>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</si>
  <si>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</si>
  <si>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</si>
  <si>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</si>
  <si>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</si>
  <si>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</si>
  <si>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</si>
  <si>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</si>
  <si>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</si>
  <si>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</si>
  <si>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</si>
  <si>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</si>
  <si>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</si>
  <si>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</si>
  <si>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</si>
  <si>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</si>
  <si>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</si>
  <si>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</si>
  <si>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</si>
  <si>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</si>
  <si>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</si>
  <si>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</si>
  <si>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</si>
  <si>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</si>
  <si>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</si>
  <si>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</si>
  <si>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</si>
  <si>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</si>
  <si>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</si>
  <si>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</si>
  <si>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</si>
  <si>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</si>
  <si>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</si>
  <si>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</si>
  <si>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</si>
  <si>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</si>
  <si>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</si>
  <si>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</si>
  <si>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</si>
  <si>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</si>
  <si>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</si>
  <si>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</si>
  <si>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</si>
  <si>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</si>
  <si>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</si>
  <si>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</si>
  <si>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</si>
  <si>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</si>
  <si>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</si>
  <si>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</si>
  <si>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</si>
  <si>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</si>
  <si>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</si>
  <si>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</si>
  <si>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</si>
  <si>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</si>
  <si>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</si>
  <si>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</si>
  <si>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</si>
  <si>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</si>
  <si>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</si>
  <si>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</si>
  <si>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</si>
  <si>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</si>
  <si>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</si>
  <si>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</si>
  <si>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</si>
  <si>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</si>
  <si>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</si>
  <si>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</si>
  <si>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</si>
  <si>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</si>
  <si>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</si>
  <si>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</si>
  <si>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</si>
  <si>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</si>
  <si>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</si>
  <si>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</si>
  <si>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</si>
  <si>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</si>
  <si>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</si>
  <si>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</si>
  <si>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</si>
  <si>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</si>
  <si>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</si>
  <si>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</si>
  <si>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</si>
  <si>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</si>
  <si>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</si>
  <si>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</si>
  <si>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</si>
  <si>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</si>
  <si>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</si>
  <si>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</si>
  <si>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</si>
  <si>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</si>
  <si>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</si>
  <si>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</si>
  <si>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</si>
  <si>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</si>
  <si>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</si>
  <si>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</si>
  <si>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</si>
  <si>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</si>
  <si>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</si>
  <si>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</si>
  <si>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</si>
  <si>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</si>
  <si>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</si>
  <si>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</si>
  <si>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</si>
  <si>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</si>
  <si>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</si>
  <si>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</si>
  <si>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</si>
  <si>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</si>
  <si>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</si>
  <si>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</si>
  <si>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</si>
  <si>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</si>
  <si>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</si>
  <si>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</si>
  <si>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</si>
  <si>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</si>
  <si>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</si>
  <si>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</si>
  <si>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</si>
  <si>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</si>
  <si>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</si>
  <si>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</si>
  <si>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</si>
  <si>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</si>
  <si>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</si>
  <si>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</si>
  <si>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</si>
  <si>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</si>
  <si>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</si>
  <si>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</si>
  <si>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</si>
  <si>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</si>
  <si>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</si>
  <si>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</si>
  <si>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</si>
  <si>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</si>
  <si>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</si>
  <si>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</si>
  <si>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</si>
  <si>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</si>
  <si>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</si>
  <si>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</si>
  <si>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</si>
  <si>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</si>
  <si>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</si>
  <si>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</si>
  <si>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</si>
  <si>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</si>
  <si>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</si>
  <si>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</si>
  <si>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</si>
  <si>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</si>
  <si>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</si>
  <si>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</si>
  <si>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</si>
  <si>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</si>
  <si>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</si>
  <si>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</si>
  <si>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</si>
  <si>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</si>
  <si>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</si>
  <si>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</si>
  <si>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</si>
  <si>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</si>
  <si>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</si>
  <si>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</si>
  <si>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</si>
  <si>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</si>
  <si>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</si>
  <si>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</si>
  <si>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</si>
  <si>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</si>
  <si>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</si>
  <si>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</si>
  <si>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</si>
  <si>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</si>
  <si>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</si>
  <si>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</si>
  <si>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</si>
  <si>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</si>
  <si>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</si>
  <si>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</si>
  <si>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</si>
  <si>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</si>
  <si>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</si>
  <si>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</si>
  <si>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</si>
  <si>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</si>
  <si>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</si>
  <si>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</si>
  <si>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</si>
  <si>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</si>
  <si>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</si>
  <si>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</si>
  <si>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</si>
  <si>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</si>
  <si>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</si>
  <si>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</si>
  <si>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</si>
  <si>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</si>
  <si>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</si>
  <si>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</si>
  <si>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</si>
  <si>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</si>
  <si>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</si>
  <si>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</si>
  <si>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</si>
  <si>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</si>
  <si>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</si>
  <si>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</si>
  <si>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</si>
  <si>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</si>
  <si>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</si>
  <si>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</si>
  <si>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</si>
  <si>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</si>
  <si>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</si>
  <si>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</si>
  <si>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</si>
  <si>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</si>
  <si>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</si>
  <si>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</si>
  <si>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</si>
  <si>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</si>
  <si>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</si>
  <si>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</si>
  <si>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</si>
  <si>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</si>
  <si>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</si>
  <si>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</si>
  <si>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</si>
  <si>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</si>
  <si>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</si>
  <si>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</si>
  <si>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</si>
  <si>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</si>
  <si>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</si>
  <si>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</si>
  <si>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</si>
  <si>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</si>
  <si>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</si>
  <si>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</si>
  <si>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</si>
  <si>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</si>
  <si>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</si>
  <si>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</si>
  <si>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</si>
  <si>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</si>
  <si>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</si>
  <si>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</si>
  <si>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</si>
  <si>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</si>
  <si>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</si>
  <si>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</si>
  <si>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</si>
  <si>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</si>
  <si>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</si>
  <si>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</si>
  <si>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</si>
  <si>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</si>
  <si>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</si>
  <si>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</si>
  <si>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</si>
  <si>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</si>
  <si>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</si>
  <si>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</si>
  <si>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</si>
  <si>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</si>
  <si>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</si>
  <si>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</si>
  <si>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</si>
  <si>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</si>
  <si>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</si>
  <si>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</si>
  <si>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</si>
  <si>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</si>
  <si>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</si>
  <si>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</si>
  <si>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</si>
  <si>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</si>
  <si>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</si>
  <si>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</si>
  <si>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</si>
  <si>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</si>
  <si>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</si>
  <si>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</si>
  <si>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</si>
  <si>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</si>
  <si>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</si>
  <si>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</si>
  <si>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</si>
  <si>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</si>
  <si>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</si>
  <si>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</si>
  <si>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</si>
  <si>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</si>
  <si>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</si>
  <si>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</si>
  <si>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</si>
  <si>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</si>
  <si>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</si>
  <si>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</si>
  <si>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</si>
  <si>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</si>
  <si>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</si>
  <si>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</si>
  <si>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</si>
  <si>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</si>
  <si>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</si>
  <si>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</si>
  <si>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</si>
  <si>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</si>
  <si>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</si>
  <si>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</si>
  <si>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</si>
  <si>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</si>
  <si>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</si>
  <si>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</si>
  <si>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</si>
  <si>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</si>
  <si>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</si>
  <si>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</si>
  <si>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</si>
  <si>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</si>
  <si>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</si>
  <si>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</si>
  <si>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</si>
  <si>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</si>
  <si>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</si>
  <si>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</si>
  <si>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</si>
  <si>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</si>
  <si>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</si>
  <si>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</si>
  <si>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</si>
  <si>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</si>
  <si>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</si>
  <si>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</si>
  <si>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</si>
  <si>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</si>
  <si>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</si>
  <si>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</si>
  <si>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</si>
  <si>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</si>
  <si>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</si>
  <si>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</si>
  <si>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</si>
  <si>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</si>
  <si>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</si>
  <si>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</si>
  <si>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</si>
  <si>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</si>
  <si>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</si>
  <si>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</si>
  <si>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</si>
  <si>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</si>
  <si>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</si>
  <si>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</si>
  <si>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</si>
  <si>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</si>
  <si>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</si>
  <si>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</si>
  <si>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</si>
  <si>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</si>
  <si>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</si>
  <si>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</si>
  <si>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</si>
  <si>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</si>
  <si>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</si>
  <si>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</si>
  <si>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</si>
  <si>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</si>
  <si>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</si>
  <si>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</si>
  <si>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</si>
  <si>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</si>
  <si>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</si>
  <si>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</si>
  <si>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</si>
  <si>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</si>
  <si>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</si>
  <si>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</si>
  <si>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</si>
  <si>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</si>
  <si>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</si>
  <si>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</si>
  <si>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</si>
  <si>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</si>
  <si>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</si>
  <si>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</si>
  <si>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</si>
  <si>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</si>
  <si>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</si>
  <si>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</si>
  <si>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</si>
  <si>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</si>
  <si>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</si>
  <si>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</si>
  <si>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</si>
  <si>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</si>
  <si>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</si>
  <si>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</si>
  <si>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</si>
  <si>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</si>
  <si>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</si>
  <si>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</si>
  <si>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</si>
  <si>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</si>
  <si>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</si>
  <si>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</si>
  <si>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</si>
  <si>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</si>
  <si>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</si>
  <si>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</si>
  <si>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</si>
  <si>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</si>
  <si>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</si>
  <si>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</si>
  <si>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</si>
  <si>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</si>
  <si>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</si>
  <si>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</si>
  <si>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</si>
  <si>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</si>
  <si>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</si>
  <si>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</si>
  <si>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</si>
  <si>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</si>
  <si>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</si>
  <si>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</si>
  <si>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</si>
  <si>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</si>
  <si>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</si>
  <si>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</si>
  <si>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</si>
  <si>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</si>
  <si>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</si>
  <si>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</si>
  <si>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</si>
  <si>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</si>
  <si>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</si>
  <si>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</si>
  <si>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</si>
  <si>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</si>
  <si>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</si>
  <si>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</si>
  <si>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</si>
  <si>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</si>
  <si>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</si>
  <si>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</si>
  <si>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</si>
  <si>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</si>
  <si>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</si>
  <si>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</si>
  <si>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</si>
  <si>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</si>
  <si>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</si>
  <si>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</si>
  <si>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</si>
  <si>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</si>
  <si>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</si>
  <si>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</si>
  <si>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</si>
  <si>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</si>
  <si>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</si>
  <si>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</si>
  <si>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</si>
  <si>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</si>
  <si>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</si>
  <si>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</si>
  <si>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</si>
  <si>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</si>
  <si>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</si>
  <si>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</si>
  <si>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</si>
  <si>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</si>
  <si>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</si>
  <si>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</si>
  <si>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</si>
  <si>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</si>
  <si>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</si>
  <si>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</si>
  <si>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</si>
  <si>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</si>
  <si>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</si>
  <si>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</si>
  <si>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</si>
  <si>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</si>
  <si>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</si>
  <si>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</si>
  <si>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</si>
  <si>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</si>
  <si>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</si>
  <si>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</si>
  <si>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</si>
  <si>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</si>
  <si>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</si>
  <si>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</si>
  <si>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</si>
  <si>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</si>
  <si>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</si>
  <si>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</si>
  <si>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</si>
  <si>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</si>
  <si>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</si>
  <si>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</si>
  <si>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</si>
  <si>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</si>
  <si>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</si>
  <si>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</si>
  <si>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</si>
  <si>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</si>
  <si>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</si>
  <si>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</si>
  <si>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</si>
  <si>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</si>
  <si>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</si>
  <si>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</si>
  <si>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</si>
  <si>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</si>
  <si>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</si>
  <si>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</si>
  <si>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</si>
  <si>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</si>
  <si>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</si>
  <si>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</si>
  <si>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</si>
  <si>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</si>
  <si>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</si>
  <si>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</si>
  <si>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</si>
  <si>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</si>
  <si>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</si>
  <si>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</si>
  <si>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</si>
  <si>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</si>
  <si>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</si>
  <si>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</si>
  <si>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</si>
  <si>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</si>
  <si>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</si>
  <si>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</si>
  <si>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</si>
  <si>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</si>
  <si>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</si>
  <si>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</si>
  <si>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</si>
  <si>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</si>
  <si>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</si>
  <si>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</si>
  <si>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</si>
  <si>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</si>
  <si>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</si>
  <si>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</si>
  <si>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</si>
  <si>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</si>
  <si>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</si>
  <si>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</si>
  <si>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</si>
  <si>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</si>
  <si>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</si>
  <si>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</si>
  <si>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</si>
  <si>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</si>
  <si>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</si>
  <si>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</si>
  <si>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</si>
  <si>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</si>
  <si>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</si>
  <si>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</si>
  <si>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</si>
  <si>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</si>
  <si>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</si>
  <si>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</si>
  <si>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</si>
  <si>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</si>
  <si>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</si>
  <si>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</si>
  <si>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</si>
  <si>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</si>
  <si>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</si>
  <si>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</si>
  <si>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</si>
  <si>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</si>
  <si>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</si>
  <si>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</si>
  <si>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</si>
  <si>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</si>
  <si>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</si>
  <si>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</si>
  <si>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</si>
  <si>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</si>
  <si>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</si>
  <si>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</si>
  <si>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</si>
  <si>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</si>
  <si>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</si>
  <si>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</si>
  <si>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</si>
  <si>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</si>
  <si>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</si>
  <si>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</si>
  <si>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</si>
  <si>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</si>
  <si>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</si>
  <si>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</si>
  <si>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</si>
  <si>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</si>
  <si>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</si>
  <si>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</si>
  <si>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</si>
  <si>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</si>
  <si>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</si>
  <si>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</si>
  <si>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</si>
  <si>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</si>
  <si>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</si>
  <si>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</si>
  <si>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</si>
  <si>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</si>
  <si>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</si>
  <si>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</si>
  <si>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</si>
  <si>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</si>
  <si>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</si>
  <si>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</si>
  <si>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</si>
  <si>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</si>
  <si>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</si>
  <si>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</si>
  <si>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</si>
  <si>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</si>
  <si>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</si>
  <si>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</si>
  <si>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</si>
  <si>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</si>
  <si>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</si>
  <si>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</si>
  <si>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</si>
  <si>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</si>
  <si>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</si>
  <si>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</si>
  <si>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</si>
  <si>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</si>
  <si>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</si>
  <si>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</si>
  <si>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</si>
  <si>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</si>
  <si>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</si>
  <si>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</si>
  <si>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</si>
  <si>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</si>
  <si>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</si>
  <si>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</si>
  <si>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</si>
  <si>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</si>
  <si>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</si>
  <si>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</si>
  <si>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</si>
  <si>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</si>
  <si>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</si>
  <si>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</si>
  <si>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</si>
  <si>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</si>
  <si>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</si>
  <si>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</si>
  <si>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</si>
  <si>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</si>
  <si>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</si>
  <si>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</si>
  <si>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</si>
  <si>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</si>
  <si>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</si>
  <si>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</si>
  <si>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</si>
  <si>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</si>
  <si>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</si>
  <si>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</si>
  <si>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</si>
  <si>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</si>
  <si>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</si>
  <si>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</si>
  <si>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</si>
  <si>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</si>
  <si>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</si>
  <si>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</si>
  <si>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</si>
  <si>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</si>
  <si>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</si>
  <si>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</si>
  <si>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</si>
  <si>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</si>
  <si>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</si>
  <si>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</si>
  <si>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</si>
  <si>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</si>
  <si>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</si>
  <si>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</si>
  <si>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</si>
  <si>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</si>
  <si>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</si>
  <si>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</si>
  <si>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</si>
  <si>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</si>
  <si>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</si>
  <si>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</si>
  <si>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</si>
  <si>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</si>
  <si>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</si>
  <si>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</si>
  <si>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</si>
  <si>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</si>
  <si>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</si>
  <si>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</si>
  <si>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</si>
  <si>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</si>
  <si>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</si>
  <si>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</si>
  <si>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</si>
  <si>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</si>
  <si>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</si>
  <si>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</si>
  <si>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</si>
  <si>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</si>
  <si>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</si>
  <si>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</si>
  <si>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</si>
  <si>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</si>
  <si>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</si>
  <si>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</si>
  <si>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</si>
  <si>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</si>
  <si>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</si>
  <si>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</si>
  <si>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</si>
  <si>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</si>
  <si>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</si>
  <si>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</si>
  <si>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</si>
  <si>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</si>
  <si>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</si>
  <si>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</si>
  <si>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</si>
  <si>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</si>
  <si>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</si>
  <si>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</si>
  <si>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</si>
  <si>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</si>
  <si>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</si>
  <si>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</si>
  <si>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</si>
  <si>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</si>
  <si>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</si>
  <si>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</si>
  <si>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</si>
  <si>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</si>
  <si>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</si>
  <si>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</si>
  <si>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</si>
  <si>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</si>
  <si>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</si>
  <si>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</si>
  <si>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</si>
  <si>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</si>
  <si>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</si>
  <si>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</si>
  <si>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</si>
  <si>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</si>
  <si>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</si>
  <si>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</si>
  <si>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</si>
  <si>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</si>
  <si>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</si>
  <si>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</si>
  <si>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</si>
  <si>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</si>
  <si>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</si>
  <si>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</si>
  <si>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</si>
  <si>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</si>
  <si>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</si>
  <si>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</si>
  <si>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</si>
  <si>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</si>
  <si>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</si>
  <si>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</si>
  <si>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</si>
  <si>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</si>
  <si>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</si>
  <si>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</si>
  <si>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</si>
  <si>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</si>
  <si>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</si>
  <si>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</si>
  <si>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</si>
  <si>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</si>
  <si>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</si>
  <si>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</si>
  <si>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</si>
  <si>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</si>
  <si>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</si>
  <si>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</si>
  <si>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</si>
  <si>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</si>
  <si>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</si>
  <si>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</si>
  <si>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</si>
  <si>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</si>
  <si>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</si>
  <si>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</si>
  <si>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</si>
  <si>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</si>
  <si>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</si>
  <si>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</si>
  <si>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</si>
  <si>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</si>
  <si>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</si>
  <si>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</si>
  <si>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</si>
  <si>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</si>
  <si>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</si>
  <si>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</si>
  <si>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</si>
  <si>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</si>
  <si>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</si>
  <si>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</si>
  <si>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</si>
  <si>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</si>
  <si>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</si>
  <si>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</si>
  <si>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</si>
  <si>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</si>
  <si>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</si>
  <si>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</si>
  <si>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</si>
  <si>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</si>
  <si>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</si>
  <si>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</si>
  <si>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</si>
  <si>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</si>
  <si>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</si>
  <si>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</si>
  <si>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</si>
  <si>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</si>
  <si>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</si>
  <si>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</si>
  <si>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</si>
  <si>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</si>
  <si>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</si>
  <si>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</si>
  <si>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</si>
  <si>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</si>
  <si>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</si>
  <si>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</si>
  <si>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</si>
  <si>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</si>
  <si>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</si>
  <si>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</si>
  <si>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</si>
  <si>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</si>
  <si>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</si>
  <si>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</si>
  <si>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</si>
  <si>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</si>
  <si>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</si>
  <si>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</si>
  <si>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</si>
  <si>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</si>
  <si>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</si>
  <si>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</si>
  <si>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</si>
  <si>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</si>
  <si>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</si>
  <si>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</si>
  <si>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</si>
  <si>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</si>
  <si>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</si>
  <si>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</si>
  <si>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</si>
  <si>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</si>
  <si>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</si>
  <si>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</si>
  <si>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</si>
  <si>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</si>
  <si>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</si>
  <si>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</si>
  <si>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</si>
  <si>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</si>
  <si>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</si>
  <si>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</si>
  <si>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</si>
  <si>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</si>
  <si>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</si>
  <si>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</si>
  <si>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</si>
  <si>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</si>
  <si>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</si>
  <si>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</si>
  <si>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</si>
  <si>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</si>
  <si>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</si>
  <si>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</si>
  <si>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</si>
  <si>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</si>
  <si>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</si>
  <si>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</si>
  <si>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</si>
  <si>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</si>
  <si>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</si>
  <si>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</si>
  <si>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</si>
  <si>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</si>
  <si>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</si>
  <si>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</si>
  <si>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</si>
  <si>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</si>
  <si>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</si>
  <si>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</si>
  <si>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</si>
  <si>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</si>
  <si>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</si>
  <si>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</si>
  <si>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</si>
  <si>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</si>
  <si>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</si>
  <si>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</si>
  <si>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</si>
  <si>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</si>
  <si>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</si>
  <si>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</si>
  <si>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</si>
  <si>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</si>
  <si>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</si>
  <si>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</si>
  <si>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</si>
  <si>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</si>
  <si>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</si>
  <si>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</si>
  <si>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</si>
  <si>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</si>
  <si>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</si>
  <si>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</si>
  <si>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</si>
  <si>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</si>
  <si>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</si>
  <si>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</si>
  <si>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</si>
  <si>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</si>
  <si>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</si>
  <si>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</si>
  <si>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</si>
  <si>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</si>
  <si>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</si>
  <si>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</si>
  <si>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</si>
  <si>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</si>
  <si>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</si>
  <si>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</si>
  <si>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</si>
  <si>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</si>
  <si>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</si>
  <si>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</si>
  <si>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</si>
  <si>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</si>
  <si>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</si>
  <si>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</si>
  <si>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</si>
  <si>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</si>
  <si>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</si>
  <si>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</si>
  <si>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</si>
  <si>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</si>
  <si>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</si>
  <si>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</si>
  <si>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</si>
  <si>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</si>
  <si>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</si>
  <si>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</si>
  <si>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</si>
  <si>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</si>
  <si>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</si>
  <si>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</si>
  <si>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</si>
  <si>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</si>
  <si>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</si>
  <si>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</si>
  <si>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</si>
  <si>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</si>
  <si>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</si>
  <si>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</si>
  <si>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</si>
  <si>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</si>
  <si>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</si>
  <si>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</si>
  <si>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</si>
  <si>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</si>
  <si>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</si>
  <si>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</si>
  <si>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</si>
  <si>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</si>
  <si>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</si>
  <si>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</si>
  <si>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</si>
  <si>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</si>
  <si>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</si>
  <si>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</si>
  <si>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</si>
  <si>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</si>
  <si>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</si>
  <si>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</si>
  <si>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</si>
  <si>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</si>
  <si>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</si>
  <si>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</si>
  <si>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</si>
  <si>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</si>
  <si>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</si>
  <si>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</si>
  <si>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</si>
  <si>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</si>
  <si>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</si>
  <si>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</si>
  <si>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</si>
  <si>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</si>
  <si>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</si>
  <si>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</si>
  <si>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</si>
  <si>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</si>
  <si>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</si>
  <si>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</si>
  <si>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</si>
  <si>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</si>
  <si>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</si>
  <si>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</si>
  <si>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</si>
  <si>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</si>
  <si>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</si>
  <si>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</si>
  <si>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</si>
  <si>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</si>
  <si>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</si>
  <si>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</si>
  <si>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</si>
  <si>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</si>
  <si>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</si>
  <si>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</si>
  <si>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</si>
  <si>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</si>
  <si>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</si>
  <si>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</si>
  <si>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</si>
  <si>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</si>
  <si>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</si>
  <si>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</si>
  <si>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</si>
  <si>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</si>
  <si>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</si>
  <si>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</si>
  <si>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</si>
  <si>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</si>
  <si>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</si>
  <si>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</si>
  <si>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</si>
  <si>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</si>
  <si>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</si>
  <si>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</si>
  <si>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</si>
  <si>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</si>
  <si>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</si>
  <si>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</si>
  <si>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</si>
  <si>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</si>
  <si>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</si>
  <si>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</si>
  <si>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</si>
  <si>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</si>
  <si>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</si>
  <si>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</si>
  <si>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</si>
  <si>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</si>
  <si>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</si>
  <si>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</si>
  <si>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</si>
  <si>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</si>
  <si>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</si>
  <si>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</si>
  <si>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</si>
  <si>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</si>
  <si>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</si>
  <si>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</si>
  <si>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</si>
  <si>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</si>
  <si>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</si>
  <si>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</si>
  <si>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</si>
  <si>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</si>
  <si>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</si>
  <si>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</si>
  <si>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</si>
  <si>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</si>
  <si>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</si>
  <si>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</si>
  <si>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</si>
  <si>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</si>
  <si>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</si>
  <si>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</si>
  <si>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</si>
  <si>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</si>
  <si>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</si>
  <si>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</si>
  <si>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</si>
  <si>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</si>
  <si>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</si>
  <si>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</si>
  <si>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</si>
  <si>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</si>
  <si>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</si>
  <si>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</si>
  <si>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</si>
  <si>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</si>
  <si>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</si>
  <si>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</si>
  <si>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</si>
  <si>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</si>
  <si>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</si>
  <si>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</si>
  <si>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</si>
  <si>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</si>
  <si>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</si>
  <si>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</si>
  <si>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</si>
  <si>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</si>
  <si>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</si>
  <si>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</si>
  <si>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</si>
  <si>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</si>
  <si>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</si>
  <si>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</si>
  <si>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</si>
  <si>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</si>
  <si>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</si>
  <si>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</si>
  <si>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</si>
  <si>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</si>
  <si>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</si>
  <si>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</si>
  <si>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</si>
  <si>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</si>
  <si>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</si>
  <si>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</si>
  <si>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</si>
  <si>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</si>
  <si>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</si>
  <si>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</si>
  <si>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</si>
  <si>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</si>
  <si>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</si>
  <si>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</si>
  <si>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</si>
  <si>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</si>
  <si>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</si>
  <si>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</si>
  <si>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</si>
  <si>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</si>
  <si>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</si>
  <si>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</si>
  <si>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</si>
  <si>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</si>
  <si>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</si>
  <si>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</si>
  <si>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</si>
  <si>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</si>
  <si>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</si>
  <si>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</si>
  <si>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</si>
  <si>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</si>
  <si>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</si>
  <si>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</si>
  <si>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</si>
  <si>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</si>
  <si>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</si>
  <si>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</si>
  <si>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</si>
  <si>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</si>
  <si>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</si>
  <si>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</si>
  <si>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</si>
  <si>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</si>
  <si>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</si>
  <si>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</si>
  <si>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</si>
  <si>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</si>
  <si>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</si>
  <si>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</si>
  <si>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</si>
  <si>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</si>
  <si>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</si>
  <si>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</si>
  <si>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</si>
  <si>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</si>
  <si>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</si>
  <si>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</si>
  <si>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</si>
  <si>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</si>
  <si>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</si>
  <si>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</si>
  <si>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</si>
  <si>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</si>
  <si>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</si>
  <si>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</si>
  <si>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</si>
  <si>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</si>
  <si>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</si>
  <si>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</si>
  <si>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</si>
  <si>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</si>
  <si>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</si>
  <si>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</si>
  <si>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</si>
  <si>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</si>
  <si>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</si>
  <si>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</si>
  <si>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</si>
  <si>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</si>
  <si>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</si>
  <si>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</si>
  <si>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</si>
  <si>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</si>
  <si>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</si>
  <si>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</si>
  <si>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</si>
  <si>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</si>
  <si>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</si>
  <si>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</si>
  <si>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</si>
  <si>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</si>
  <si>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</si>
  <si>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</si>
  <si>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</si>
  <si>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</si>
  <si>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</si>
  <si>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</si>
  <si>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</si>
  <si>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</si>
  <si>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</si>
  <si>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</si>
  <si>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</si>
  <si>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</si>
  <si>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</si>
  <si>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</si>
  <si>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</si>
  <si>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</si>
  <si>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</si>
  <si>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</si>
  <si>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</si>
  <si>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</si>
  <si>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</si>
  <si>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</si>
  <si>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</si>
  <si>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</si>
  <si>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</si>
  <si>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</si>
  <si>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</si>
  <si>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</si>
  <si>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</si>
  <si>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</si>
  <si>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</si>
  <si>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</si>
  <si>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</si>
  <si>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</si>
  <si>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</si>
  <si>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</si>
  <si>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</si>
  <si>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</si>
  <si>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</si>
  <si>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</si>
  <si>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</si>
  <si>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</si>
  <si>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</si>
  <si>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</si>
  <si>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</si>
  <si>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</si>
  <si>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</si>
  <si>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</si>
  <si>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</si>
  <si>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</si>
  <si>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</si>
  <si>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</si>
  <si>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</si>
  <si>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</si>
  <si>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</si>
  <si>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</si>
  <si>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</si>
  <si>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</si>
  <si>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</si>
  <si>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</si>
  <si>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</si>
  <si>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</si>
  <si>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</si>
  <si>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</si>
  <si>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</si>
  <si>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</si>
  <si>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</si>
  <si>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</si>
  <si>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</si>
  <si>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</si>
  <si>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</si>
  <si>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</si>
  <si>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</si>
  <si>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</si>
  <si>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</si>
  <si>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</si>
  <si>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</si>
  <si>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</si>
  <si>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</si>
  <si>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</si>
  <si>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</si>
  <si>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</si>
  <si>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</si>
  <si>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</si>
  <si>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</si>
  <si>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</si>
  <si>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</si>
  <si>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</si>
  <si>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</si>
  <si>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</si>
  <si>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</si>
  <si>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</si>
  <si>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</si>
  <si>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</si>
  <si>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</si>
  <si>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</si>
  <si>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</si>
  <si>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</si>
  <si>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</si>
  <si>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</si>
  <si>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</si>
  <si>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</si>
  <si>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</si>
  <si>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</si>
  <si>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</si>
  <si>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</si>
  <si>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</si>
  <si>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</si>
  <si>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</si>
  <si>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</si>
  <si>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</si>
  <si>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</si>
  <si>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</si>
  <si>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</si>
  <si>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</si>
  <si>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</si>
  <si>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</si>
  <si>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</si>
  <si>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</si>
  <si>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</si>
  <si>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</si>
  <si>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</si>
  <si>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</si>
  <si>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</si>
  <si>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</si>
  <si>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</si>
  <si>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</si>
  <si>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</si>
  <si>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</si>
  <si>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</si>
  <si>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</si>
  <si>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</si>
  <si>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</si>
  <si>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</si>
  <si>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</si>
  <si>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</si>
  <si>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</si>
  <si>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</si>
  <si>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</si>
  <si>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</si>
  <si>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</si>
  <si>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</si>
  <si>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</si>
  <si>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</si>
  <si>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</si>
  <si>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</si>
  <si>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</si>
  <si>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</si>
  <si>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</si>
  <si>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</si>
  <si>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</si>
  <si>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</si>
  <si>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</si>
  <si>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</si>
  <si>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</si>
  <si>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</si>
  <si>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</si>
  <si>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</si>
  <si>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</si>
  <si>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</si>
  <si>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</si>
  <si>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</si>
  <si>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</si>
  <si>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</si>
  <si>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</si>
  <si>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</si>
  <si>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</si>
  <si>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</si>
  <si>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</si>
  <si>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</si>
  <si>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</si>
  <si>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</si>
  <si>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</si>
  <si>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</si>
  <si>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</si>
  <si>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</si>
  <si>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</si>
  <si>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</si>
  <si>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</si>
  <si>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</si>
  <si>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</si>
  <si>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</si>
  <si>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</si>
  <si>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</si>
  <si>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</si>
  <si>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</si>
  <si>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</si>
  <si>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</si>
  <si>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</si>
  <si>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</si>
  <si>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</si>
  <si>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</si>
  <si>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</si>
  <si>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</si>
  <si>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</si>
  <si>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</si>
  <si>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</si>
  <si>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</si>
  <si>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</si>
  <si>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</si>
  <si>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</si>
  <si>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</si>
  <si>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</si>
  <si>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</si>
  <si>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</si>
  <si>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</si>
  <si>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</si>
  <si>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</si>
  <si>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</si>
  <si>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</si>
  <si>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</si>
  <si>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</si>
  <si>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</si>
  <si>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</si>
  <si>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</si>
  <si>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</si>
  <si>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</si>
  <si>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</si>
  <si>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</si>
  <si>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</si>
  <si>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</si>
  <si>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</si>
  <si>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</si>
  <si>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</si>
  <si>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</si>
  <si>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</si>
  <si>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</si>
  <si>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</si>
  <si>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</si>
  <si>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</si>
  <si>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</si>
  <si>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</si>
  <si>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</si>
  <si>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</si>
  <si>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</si>
  <si>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</si>
  <si>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</si>
  <si>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</si>
  <si>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</si>
  <si>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</si>
  <si>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</si>
  <si>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</si>
  <si>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</si>
  <si>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</si>
  <si>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</si>
  <si>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</si>
  <si>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</si>
  <si>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</si>
  <si>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</si>
  <si>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</si>
  <si>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</si>
  <si>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</si>
  <si>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</si>
  <si>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</si>
  <si>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</si>
  <si>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</si>
  <si>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</si>
  <si>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</si>
  <si>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</si>
  <si>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</si>
  <si>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</si>
  <si>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</si>
  <si>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</si>
  <si>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</si>
  <si>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</si>
  <si>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</si>
  <si>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</si>
  <si>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</si>
  <si>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</si>
  <si>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</si>
  <si>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</si>
  <si>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</si>
  <si>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</si>
  <si>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</si>
  <si>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</si>
  <si>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</si>
  <si>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</si>
  <si>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</si>
  <si>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</si>
  <si>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</si>
  <si>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</si>
  <si>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</si>
  <si>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</si>
  <si>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</si>
  <si>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</si>
  <si>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</si>
  <si>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</si>
  <si>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</si>
  <si>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</si>
  <si>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</si>
  <si>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</si>
  <si>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</si>
  <si>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</si>
  <si>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</si>
  <si>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</si>
  <si>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</si>
  <si>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</si>
  <si>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</si>
  <si>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</si>
  <si>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</si>
  <si>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</si>
  <si>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</si>
  <si>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</si>
  <si>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</si>
  <si>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</si>
  <si>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</si>
  <si>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</si>
  <si>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</si>
  <si>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</si>
  <si>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</si>
  <si>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</si>
  <si>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</si>
  <si>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</si>
  <si>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</si>
  <si>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</si>
  <si>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</si>
  <si>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</si>
  <si>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</si>
  <si>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</si>
  <si>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</si>
  <si>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</si>
  <si>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</si>
  <si>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</si>
  <si>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</si>
  <si>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</si>
  <si>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</si>
  <si>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</si>
  <si>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</si>
  <si>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</si>
  <si>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</si>
  <si>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</si>
  <si>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</si>
  <si>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</si>
  <si>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</si>
  <si>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</si>
  <si>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</si>
  <si>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</si>
  <si>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</si>
  <si>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</si>
  <si>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</si>
  <si>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</si>
  <si>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</si>
  <si>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</si>
  <si>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</si>
  <si>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</si>
  <si>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</si>
  <si>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</si>
  <si>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</si>
  <si>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</si>
  <si>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</si>
  <si>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</si>
  <si>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</si>
  <si>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</si>
  <si>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</si>
  <si>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</si>
  <si>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</si>
  <si>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</si>
  <si>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</si>
  <si>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</si>
  <si>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</si>
  <si>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</si>
  <si>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</si>
  <si>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</si>
  <si>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</si>
  <si>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</si>
  <si>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</si>
  <si>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</si>
  <si>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</si>
  <si>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</si>
  <si>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</si>
  <si>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</si>
  <si>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</si>
  <si>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</si>
  <si>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</si>
  <si>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</si>
  <si>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</si>
  <si>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</si>
  <si>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</si>
  <si>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</si>
  <si>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</si>
  <si>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</si>
  <si>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</si>
  <si>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</si>
  <si>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</si>
  <si>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</si>
  <si>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</si>
  <si>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</si>
  <si>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</si>
  <si>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</si>
  <si>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</si>
  <si>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</si>
  <si>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</si>
  <si>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</si>
  <si>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</si>
  <si>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</si>
  <si>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</si>
  <si>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</si>
  <si>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</si>
  <si>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</si>
  <si>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</si>
  <si>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</si>
  <si>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</si>
  <si>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</si>
  <si>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</si>
  <si>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</si>
  <si>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</si>
  <si>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</si>
  <si>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</si>
  <si>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</si>
  <si>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</si>
  <si>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</si>
  <si>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</si>
  <si>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</si>
  <si>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</si>
  <si>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</si>
  <si>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</si>
  <si>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</si>
  <si>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</si>
  <si>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</si>
  <si>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</si>
  <si>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</si>
  <si>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</si>
  <si>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</si>
  <si>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</si>
  <si>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</si>
  <si>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</si>
  <si>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</si>
  <si>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</si>
  <si>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</si>
  <si>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</si>
  <si>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</si>
  <si>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</si>
  <si>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</si>
  <si>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</si>
  <si>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</si>
  <si>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</si>
  <si>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</si>
  <si>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</si>
  <si>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</si>
  <si>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</si>
  <si>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</si>
  <si>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</si>
  <si>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</si>
  <si>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</si>
  <si>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</si>
  <si>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</si>
  <si>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</si>
  <si>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</si>
  <si>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</si>
  <si>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</si>
  <si>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</si>
  <si>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</si>
  <si>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</si>
  <si>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</si>
  <si>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</si>
  <si>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</si>
  <si>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</si>
  <si>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</si>
  <si>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</si>
  <si>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</si>
  <si>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</si>
  <si>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</si>
  <si>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</si>
  <si>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</si>
  <si>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</si>
  <si>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</si>
  <si>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</si>
  <si>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</si>
  <si>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</si>
  <si>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</si>
  <si>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</si>
  <si>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</si>
  <si>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</si>
  <si>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</si>
  <si>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</si>
  <si>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</si>
  <si>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</si>
  <si>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</si>
  <si>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</si>
  <si>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</si>
  <si>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</si>
  <si>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</si>
  <si>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</si>
  <si>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</si>
  <si>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</si>
  <si>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</si>
  <si>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</si>
  <si>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</si>
  <si>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</si>
  <si>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</si>
  <si>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</si>
  <si>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</si>
  <si>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</si>
  <si>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</si>
  <si>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</si>
  <si>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</si>
  <si>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</si>
  <si>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</si>
  <si>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</si>
  <si>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</si>
  <si>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</si>
  <si>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</si>
  <si>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</si>
  <si>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</si>
  <si>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</si>
  <si>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</si>
  <si>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</si>
  <si>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</si>
  <si>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</si>
  <si>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</si>
  <si>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</si>
  <si>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</si>
  <si>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</si>
  <si>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</si>
  <si>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</si>
  <si>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</si>
  <si>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</si>
  <si>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</si>
  <si>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</si>
  <si>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</si>
  <si>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</si>
  <si>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</si>
  <si>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</si>
  <si>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</si>
  <si>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</si>
  <si>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</si>
  <si>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</si>
  <si>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</si>
  <si>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</si>
  <si>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</si>
  <si>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</si>
  <si>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</si>
  <si>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</si>
  <si>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</si>
  <si>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</si>
  <si>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</si>
  <si>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</si>
  <si>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</si>
  <si>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</si>
  <si>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</si>
  <si>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</si>
  <si>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</si>
  <si>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</si>
  <si>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</si>
  <si>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</si>
  <si>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</si>
  <si>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</si>
  <si>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</si>
  <si>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</si>
  <si>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</si>
  <si>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</si>
  <si>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</si>
  <si>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</si>
  <si>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</si>
  <si>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</si>
  <si>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</si>
  <si>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</si>
  <si>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</si>
  <si>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</si>
  <si>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</si>
  <si>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</si>
  <si>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</si>
  <si>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</si>
  <si>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</si>
  <si>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</si>
  <si>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</si>
  <si>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</si>
  <si>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</si>
  <si>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</si>
  <si>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</si>
  <si>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</si>
  <si>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</si>
  <si>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</si>
  <si>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</si>
  <si>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</si>
  <si>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</si>
  <si>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</si>
  <si>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</si>
  <si>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</si>
  <si>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</si>
  <si>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</si>
  <si>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</si>
  <si>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</si>
  <si>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</si>
  <si>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</si>
  <si>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</si>
  <si>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</si>
  <si>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</si>
  <si>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</si>
  <si>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</si>
  <si>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</si>
  <si>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</si>
  <si>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</si>
  <si>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</si>
  <si>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</si>
  <si>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</si>
  <si>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</si>
  <si>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</si>
  <si>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</si>
  <si>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</si>
  <si>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</si>
  <si>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</si>
  <si>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</si>
  <si>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</si>
  <si>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</si>
  <si>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</si>
  <si>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</si>
  <si>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</si>
  <si>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</si>
  <si>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</si>
  <si>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</si>
  <si>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</si>
  <si>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</si>
  <si>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</si>
  <si>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</si>
  <si>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</si>
  <si>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</si>
  <si>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</si>
  <si>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</si>
  <si>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</si>
  <si>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</si>
  <si>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</si>
  <si>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</si>
  <si>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</si>
  <si>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</si>
  <si>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</si>
  <si>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</si>
  <si>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</si>
  <si>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</si>
  <si>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</si>
  <si>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</si>
  <si>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</si>
  <si>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</si>
  <si>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</si>
  <si>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</si>
  <si>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</si>
  <si>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</si>
  <si>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</si>
  <si>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</si>
  <si>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</si>
  <si>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</si>
  <si>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</si>
  <si>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</si>
  <si>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</si>
  <si>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</si>
  <si>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</si>
  <si>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</si>
  <si>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</si>
  <si>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</si>
  <si>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</si>
  <si>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</si>
  <si>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</si>
  <si>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</si>
  <si>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</si>
  <si>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</si>
  <si>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</si>
  <si>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</si>
  <si>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</si>
  <si>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</si>
  <si>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</si>
  <si>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</si>
  <si>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</si>
  <si>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</si>
  <si>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</si>
  <si>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</si>
  <si>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</si>
  <si>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</si>
  <si>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</si>
  <si>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</si>
  <si>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</si>
  <si>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</si>
  <si>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</si>
  <si>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</si>
  <si>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</si>
  <si>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</si>
  <si>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</si>
  <si>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</si>
  <si>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</si>
  <si>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</si>
  <si>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</si>
  <si>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</si>
  <si>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</si>
  <si>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</si>
  <si>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</si>
  <si>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</si>
  <si>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</si>
  <si>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</si>
  <si>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</si>
  <si>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</si>
  <si>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</si>
  <si>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</si>
  <si>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</si>
  <si>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</si>
  <si>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</si>
  <si>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</si>
  <si>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</si>
  <si>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</si>
  <si>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</si>
  <si>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</si>
  <si>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</si>
  <si>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</si>
  <si>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</si>
  <si>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</si>
  <si>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</si>
  <si>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</si>
  <si>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</si>
  <si>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</si>
  <si>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</si>
  <si>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</si>
  <si>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</si>
  <si>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</si>
  <si>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</si>
  <si>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</si>
  <si>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</si>
  <si>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</si>
  <si>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</si>
  <si>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</si>
  <si>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</si>
  <si>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</si>
  <si>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</si>
  <si>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</si>
  <si>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</si>
  <si>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</si>
  <si>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</si>
  <si>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</si>
  <si>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</si>
  <si>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</si>
  <si>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</si>
  <si>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</si>
  <si>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</si>
  <si>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</si>
  <si>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</si>
  <si>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</si>
  <si>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</si>
  <si>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</si>
  <si>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</si>
  <si>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</si>
  <si>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</si>
  <si>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</si>
  <si>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</si>
  <si>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</si>
  <si>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</si>
  <si>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</si>
  <si>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</si>
  <si>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</si>
  <si>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</si>
  <si>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</si>
  <si>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</si>
  <si>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</si>
  <si>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</si>
  <si>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</si>
  <si>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</si>
  <si>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</si>
  <si>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</si>
  <si>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</si>
  <si>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</si>
  <si>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</si>
  <si>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</si>
  <si>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</si>
  <si>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</si>
  <si>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</si>
  <si>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</si>
  <si>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</si>
  <si>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</si>
  <si>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</si>
  <si>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</si>
  <si>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</si>
  <si>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</si>
  <si>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</si>
  <si>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</si>
  <si>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</si>
  <si>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</si>
  <si>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</si>
  <si>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</si>
  <si>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</si>
  <si>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</si>
  <si>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</si>
  <si>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</si>
  <si>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</si>
  <si>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</si>
  <si>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</si>
  <si>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</si>
  <si>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</si>
  <si>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</si>
  <si>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</si>
  <si>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</si>
  <si>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</si>
  <si>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</si>
  <si>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</si>
  <si>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</si>
  <si>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</si>
  <si>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</si>
  <si>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</si>
  <si>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</si>
  <si>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</si>
  <si>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</si>
  <si>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</si>
  <si>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</si>
  <si>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</si>
  <si>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</si>
  <si>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</si>
  <si>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</si>
  <si>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</si>
  <si>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</si>
  <si>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</si>
  <si>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</si>
  <si>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</si>
  <si>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</si>
  <si>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</si>
  <si>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</si>
  <si>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</si>
  <si>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</si>
  <si>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</si>
  <si>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</si>
  <si>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</si>
  <si>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</si>
  <si>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</si>
  <si>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</si>
  <si>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</si>
  <si>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</si>
  <si>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</si>
  <si>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</si>
  <si>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</si>
  <si>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</si>
  <si>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</si>
  <si>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</si>
  <si>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</si>
  <si>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</si>
  <si>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</si>
  <si>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</si>
  <si>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</si>
  <si>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</si>
  <si>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</si>
  <si>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</si>
  <si>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</si>
  <si>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</si>
  <si>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</si>
  <si>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</si>
  <si>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</si>
  <si>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</si>
  <si>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</si>
  <si>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</si>
  <si>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</si>
  <si>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</si>
  <si>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</si>
  <si>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</si>
  <si>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</si>
  <si>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</si>
  <si>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</si>
  <si>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</si>
  <si>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</si>
  <si>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</si>
  <si>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</si>
  <si>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</si>
  <si>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</si>
  <si>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</si>
  <si>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</si>
  <si>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</si>
  <si>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</si>
  <si>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</si>
  <si>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</si>
  <si>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</si>
  <si>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</si>
  <si>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</si>
  <si>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</si>
  <si>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</si>
  <si>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</si>
  <si>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</si>
  <si>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</si>
  <si>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</si>
  <si>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</si>
  <si>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</si>
  <si>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</si>
  <si>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</si>
  <si>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</si>
  <si>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</si>
  <si>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</si>
  <si>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</si>
  <si>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</si>
  <si>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</si>
  <si>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</si>
  <si>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</si>
  <si>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</si>
  <si>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</si>
  <si>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</si>
  <si>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</si>
  <si>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</si>
  <si>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</si>
  <si>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</si>
  <si>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</si>
  <si>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</si>
  <si>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</si>
  <si>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</si>
  <si>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</si>
  <si>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</si>
  <si>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</si>
  <si>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</si>
  <si>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</si>
  <si>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</si>
  <si>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</si>
  <si>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</si>
  <si>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</si>
  <si>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</si>
  <si>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</si>
  <si>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</si>
  <si>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</si>
  <si>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</si>
  <si>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</si>
  <si>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</si>
  <si>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</si>
  <si>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</si>
  <si>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</si>
  <si>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</si>
  <si>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</si>
  <si>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</si>
  <si>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</si>
  <si>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</si>
  <si>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</si>
  <si>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</si>
  <si>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</si>
  <si>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</si>
  <si>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</si>
  <si>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</si>
  <si>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</si>
  <si>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</si>
  <si>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</si>
  <si>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</si>
  <si>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</si>
  <si>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</si>
  <si>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</si>
  <si>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</si>
  <si>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</si>
  <si>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</si>
  <si>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</si>
  <si>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</si>
  <si>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</si>
  <si>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</si>
  <si>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</si>
  <si>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</si>
  <si>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</si>
  <si>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</si>
  <si>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</si>
  <si>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</si>
  <si>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</si>
  <si>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</si>
  <si>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</si>
  <si>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</si>
  <si>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</si>
  <si>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</si>
  <si>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</si>
  <si>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</si>
  <si>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</si>
  <si>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</si>
  <si>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</si>
  <si>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</si>
  <si>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</si>
  <si>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</si>
  <si>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</si>
  <si>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</si>
  <si>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</si>
  <si>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</si>
  <si>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</si>
  <si>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</si>
  <si>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</si>
  <si>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</si>
  <si>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</si>
  <si>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</si>
  <si>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</si>
  <si>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</si>
  <si>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</si>
  <si>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</si>
  <si>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</si>
  <si>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</si>
  <si>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</si>
  <si>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</si>
  <si>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</si>
  <si>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</si>
  <si>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</si>
  <si>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</si>
  <si>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</si>
  <si>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</si>
  <si>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</si>
  <si>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</si>
  <si>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</si>
  <si>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</si>
  <si>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</si>
  <si>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</si>
  <si>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</si>
  <si>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</si>
  <si>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</si>
  <si>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</si>
  <si>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</si>
  <si>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</si>
  <si>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</si>
  <si>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</si>
  <si>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</si>
  <si>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</si>
  <si>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</si>
  <si>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</si>
  <si>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</si>
  <si>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</si>
  <si>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</si>
  <si>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</si>
  <si>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</si>
  <si>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</si>
  <si>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</si>
  <si>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</si>
  <si>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</si>
  <si>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</si>
  <si>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</si>
  <si>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</si>
  <si>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</si>
  <si>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</si>
  <si>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</si>
  <si>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</si>
  <si>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</si>
  <si>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</si>
  <si>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</si>
  <si>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</si>
  <si>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</si>
  <si>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</si>
  <si>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</si>
  <si>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</si>
  <si>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</si>
  <si>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</si>
  <si>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</si>
  <si>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</si>
  <si>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</si>
  <si>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</si>
  <si>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</si>
  <si>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</si>
  <si>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</si>
  <si>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</si>
  <si>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</si>
  <si>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</si>
  <si>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</si>
  <si>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</si>
  <si>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</si>
  <si>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</si>
  <si>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</si>
  <si>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</si>
  <si>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</si>
  <si>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</si>
  <si>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</si>
  <si>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</si>
  <si>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</si>
  <si>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</si>
  <si>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</si>
  <si>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</si>
  <si>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</si>
  <si>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</si>
  <si>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</si>
  <si>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</si>
  <si>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</si>
  <si>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</si>
  <si>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</si>
  <si>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</si>
  <si>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</si>
  <si>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</si>
  <si>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</si>
  <si>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</si>
  <si>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</si>
  <si>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</si>
  <si>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</si>
  <si>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</si>
  <si>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</si>
  <si>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</si>
  <si>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</si>
  <si>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</si>
  <si>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</si>
  <si>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</si>
  <si>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</si>
  <si>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</si>
  <si>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</si>
  <si>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</si>
  <si>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</si>
  <si>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</si>
  <si>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</si>
  <si>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</si>
  <si>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</si>
  <si>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</si>
  <si>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</si>
  <si>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</si>
  <si>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</si>
  <si>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</si>
  <si>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</si>
  <si>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</si>
  <si>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</si>
  <si>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</si>
  <si>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</si>
  <si>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</si>
  <si>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</si>
  <si>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</si>
  <si>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</si>
  <si>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</si>
  <si>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</si>
  <si>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</si>
  <si>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</si>
  <si>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</si>
  <si>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</si>
  <si>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</si>
  <si>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</si>
  <si>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</si>
  <si>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</si>
  <si>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</si>
  <si>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</si>
  <si>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</si>
  <si>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</si>
  <si>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</si>
  <si>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</si>
  <si>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</si>
  <si>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</si>
  <si>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</si>
  <si>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</si>
  <si>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</si>
  <si>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</si>
  <si>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</si>
  <si>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</si>
  <si>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</si>
  <si>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</si>
  <si>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</si>
  <si>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</si>
  <si>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</si>
  <si>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</si>
  <si>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</si>
  <si>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</si>
  <si>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</si>
  <si>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</si>
  <si>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</si>
  <si>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</si>
  <si>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</si>
  <si>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</si>
  <si>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</si>
  <si>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</si>
  <si>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</si>
  <si>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</si>
  <si>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</si>
  <si>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</si>
  <si>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</si>
  <si>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</si>
  <si>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</si>
  <si>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</si>
  <si>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</si>
  <si>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</si>
  <si>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</si>
  <si>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</si>
  <si>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</si>
  <si>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</si>
  <si>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</si>
  <si>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</si>
  <si>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</si>
  <si>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</si>
  <si>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</si>
  <si>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</si>
  <si>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</si>
  <si>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</si>
  <si>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</si>
  <si>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</si>
  <si>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</si>
  <si>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</si>
  <si>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</si>
  <si>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</si>
  <si>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</si>
  <si>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</si>
  <si>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</si>
  <si>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</si>
  <si>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</si>
  <si>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</si>
  <si>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</si>
  <si>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</si>
  <si>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</si>
  <si>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</si>
  <si>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</si>
  <si>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</si>
  <si>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</si>
  <si>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</si>
  <si>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</si>
  <si>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</si>
  <si>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</si>
  <si>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</si>
  <si>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</si>
  <si>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</si>
  <si>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</si>
  <si>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</si>
  <si>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</si>
  <si>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</si>
  <si>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</si>
  <si>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</si>
  <si>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</si>
  <si>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</si>
  <si>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</si>
  <si>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</si>
  <si>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</si>
  <si>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</si>
  <si>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</si>
  <si>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</si>
  <si>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</si>
  <si>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</si>
  <si>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</si>
  <si>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</si>
  <si>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</si>
  <si>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</si>
  <si>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</si>
  <si>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</si>
  <si>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</si>
  <si>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</si>
  <si>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</si>
  <si>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</si>
  <si>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</si>
  <si>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</si>
  <si>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</si>
  <si>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</si>
  <si>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</si>
  <si>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</si>
  <si>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</si>
  <si>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</si>
  <si>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</si>
  <si>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</si>
  <si>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</si>
  <si>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</si>
  <si>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</si>
  <si>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</si>
  <si>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</si>
  <si>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</si>
  <si>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</si>
  <si>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</si>
  <si>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</si>
  <si>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</si>
  <si>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</si>
  <si>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</si>
  <si>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</si>
  <si>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</si>
  <si>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</si>
  <si>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</si>
  <si>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</si>
  <si>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</si>
  <si>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</si>
  <si>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</si>
  <si>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</si>
  <si>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</si>
  <si>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</si>
  <si>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</si>
  <si>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</si>
  <si>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</si>
  <si>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</si>
  <si>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</si>
  <si>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</si>
  <si>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</si>
  <si>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</si>
  <si>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</si>
  <si>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</si>
  <si>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</si>
  <si>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</si>
  <si>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</si>
  <si>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</si>
  <si>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</si>
  <si>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</si>
  <si>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</si>
  <si>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</si>
  <si>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</si>
  <si>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</si>
  <si>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</si>
  <si>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</si>
  <si>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</si>
  <si>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</si>
  <si>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</si>
  <si>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</si>
  <si>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</si>
  <si>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</si>
  <si>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</si>
  <si>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</si>
  <si>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</si>
  <si>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</si>
  <si>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</si>
  <si>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</si>
  <si>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</si>
  <si>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</si>
  <si>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</si>
  <si>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</si>
  <si>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</si>
  <si>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</si>
  <si>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</si>
  <si>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</si>
  <si>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</si>
  <si>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</si>
  <si>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</si>
  <si>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</si>
  <si>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</si>
  <si>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</si>
  <si>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</si>
  <si>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</si>
  <si>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</si>
  <si>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</si>
  <si>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</si>
  <si>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</si>
  <si>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</si>
  <si>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</si>
  <si>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</si>
  <si>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</si>
  <si>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</si>
  <si>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</si>
  <si>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</si>
  <si>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</si>
  <si>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</si>
  <si>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</si>
  <si>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</si>
  <si>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</si>
  <si>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</si>
  <si>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</si>
  <si>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</si>
  <si>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</si>
  <si>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</si>
  <si>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</si>
  <si>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</si>
  <si>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</si>
  <si>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</si>
  <si>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</si>
  <si>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</si>
  <si>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</si>
  <si>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</si>
  <si>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</si>
  <si>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</si>
  <si>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</si>
  <si>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</si>
  <si>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</si>
  <si>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</si>
  <si>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</si>
  <si>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</si>
  <si>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</si>
  <si>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</si>
  <si>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</si>
  <si>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</si>
  <si>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</si>
  <si>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</si>
  <si>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</si>
  <si>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</si>
  <si>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</si>
  <si>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</si>
  <si>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</si>
  <si>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</si>
  <si>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</si>
  <si>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</si>
  <si>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</si>
  <si>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</si>
  <si>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</si>
  <si>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</si>
  <si>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</si>
  <si>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</si>
  <si>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</si>
  <si>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</si>
  <si>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</si>
  <si>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</si>
  <si>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</si>
  <si>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</si>
  <si>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</si>
  <si>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</si>
  <si>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</si>
  <si>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</si>
  <si>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</si>
  <si>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</si>
  <si>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</si>
  <si>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</si>
  <si>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</si>
  <si>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</si>
  <si>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</si>
  <si>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</si>
  <si>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</si>
  <si>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</si>
  <si>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</si>
  <si>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</si>
  <si>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</si>
  <si>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</si>
  <si>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</si>
  <si>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</si>
  <si>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</si>
  <si>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</si>
  <si>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</si>
  <si>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</si>
  <si>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</si>
  <si>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</si>
  <si>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</si>
  <si>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</si>
  <si>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</si>
  <si>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</si>
  <si>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</si>
  <si>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</si>
  <si>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</si>
  <si>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</si>
  <si>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</si>
  <si>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</si>
  <si>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</si>
  <si>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</si>
  <si>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</si>
  <si>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</si>
  <si>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</si>
  <si>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</si>
  <si>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</si>
  <si>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</si>
  <si>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</si>
  <si>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</si>
  <si>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</si>
  <si>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</si>
  <si>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</si>
  <si>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</si>
  <si>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</si>
  <si>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</si>
  <si>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</si>
  <si>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</si>
  <si>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</si>
  <si>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</si>
  <si>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</si>
  <si>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</si>
  <si>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</si>
  <si>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</si>
  <si>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</si>
  <si>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</si>
  <si>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</si>
  <si>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</si>
  <si>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</si>
  <si>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</si>
  <si>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</si>
  <si>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</si>
  <si>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</si>
  <si>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</si>
  <si>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</si>
  <si>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</si>
  <si>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</si>
  <si>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</si>
  <si>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</si>
  <si>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</si>
  <si>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</si>
  <si>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</si>
  <si>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</si>
  <si>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</si>
  <si>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</si>
  <si>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</si>
  <si>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</si>
  <si>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</si>
  <si>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</si>
  <si>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</si>
  <si>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</si>
  <si>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</si>
  <si>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</si>
  <si>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</si>
  <si>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</si>
  <si>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</si>
  <si>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</si>
  <si>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</si>
  <si>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</si>
  <si>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</si>
  <si>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</si>
  <si>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</si>
  <si>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</si>
  <si>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</si>
  <si>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</si>
  <si>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</si>
  <si>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</si>
  <si>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</si>
  <si>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</si>
  <si>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</si>
  <si>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</si>
  <si>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</si>
  <si>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</si>
  <si>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</si>
  <si>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</si>
  <si>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</si>
  <si>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</si>
  <si>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</si>
  <si>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</si>
  <si>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</si>
  <si>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</si>
  <si>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</si>
  <si>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</si>
  <si>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</si>
  <si>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</si>
  <si>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</si>
  <si>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</si>
  <si>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</si>
  <si>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</si>
  <si>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</si>
  <si>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</si>
  <si>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</si>
  <si>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</si>
  <si>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</si>
  <si>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</si>
  <si>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</si>
  <si>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</si>
  <si>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</si>
  <si>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</si>
  <si>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</si>
  <si>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</si>
  <si>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</si>
  <si>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</si>
  <si>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</si>
  <si>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</si>
  <si>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</si>
  <si>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</si>
  <si>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</si>
  <si>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</si>
  <si>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</si>
  <si>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</si>
  <si>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</si>
  <si>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</si>
  <si>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</si>
  <si>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</si>
  <si>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</si>
  <si>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</si>
  <si>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</si>
  <si>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</si>
  <si>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</si>
  <si>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</si>
  <si>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</si>
  <si>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</si>
  <si>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</si>
  <si>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</si>
  <si>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</si>
  <si>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</si>
  <si>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</si>
  <si>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</si>
  <si>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</si>
  <si>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</si>
  <si>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</si>
  <si>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</si>
  <si>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</si>
  <si>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</si>
  <si>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</si>
  <si>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</si>
  <si>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</si>
  <si>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</si>
  <si>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</si>
  <si>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</si>
  <si>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</si>
  <si>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</si>
  <si>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</si>
  <si>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</si>
  <si>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</si>
  <si>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</si>
  <si>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</si>
  <si>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</si>
  <si>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</si>
  <si>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</si>
  <si>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</si>
  <si>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</si>
  <si>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</si>
  <si>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</si>
  <si>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</si>
  <si>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</si>
  <si>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</si>
  <si>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</si>
  <si>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</si>
  <si>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</si>
  <si>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</si>
  <si>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</si>
  <si>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</si>
  <si>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</si>
  <si>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</si>
  <si>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</si>
  <si>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</si>
  <si>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</si>
  <si>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</si>
  <si>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</si>
  <si>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</si>
  <si>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</si>
  <si>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</si>
  <si>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</si>
  <si>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</si>
  <si>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</si>
  <si>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</si>
  <si>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</si>
  <si>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</si>
  <si>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</si>
  <si>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</si>
  <si>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</si>
  <si>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</si>
  <si>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</si>
  <si>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</si>
  <si>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</si>
  <si>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</si>
  <si>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</si>
  <si>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</si>
  <si>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</si>
  <si>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</si>
  <si>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</si>
  <si>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</si>
  <si>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</si>
  <si>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</si>
  <si>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</si>
  <si>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</si>
  <si>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</si>
  <si>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</si>
  <si>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</si>
  <si>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</si>
  <si>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</si>
  <si>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</si>
  <si>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</si>
  <si>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</si>
  <si>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</si>
  <si>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</si>
  <si>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</si>
  <si>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</si>
  <si>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</si>
  <si>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</si>
  <si>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</si>
  <si>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</si>
  <si>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</si>
  <si>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</si>
  <si>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</si>
  <si>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</si>
  <si>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</si>
  <si>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</si>
  <si>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</si>
  <si>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</si>
  <si>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</si>
  <si>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</si>
  <si>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</si>
  <si>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</si>
  <si>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</si>
  <si>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</si>
  <si>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</si>
  <si>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</si>
  <si>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</si>
  <si>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</si>
  <si>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</si>
  <si>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</si>
  <si>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</si>
  <si>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</si>
  <si>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</si>
  <si>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</si>
  <si>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</si>
  <si>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</si>
  <si>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</si>
  <si>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</si>
  <si>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</si>
  <si>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</si>
  <si>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</si>
  <si>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</si>
  <si>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06222195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</si>
  <si>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</si>
  <si>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</si>
  <si>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</si>
  <si>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TRAVO</t>
  </si>
  <si>
    <t xml:space="preserve">NOM_PRELEV_DETERM</t>
  </si>
  <si>
    <t xml:space="preserve">AQUASCOP BIOLOGIE site de Monptellier</t>
  </si>
  <si>
    <t xml:space="preserve">LB_STATION</t>
  </si>
  <si>
    <t xml:space="preserve">TRAVO A VENTISERI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</si>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</sst>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1223951</v>
      </c>
      <c r="G10" s="25"/>
      <c r="H10" s="25"/>
    </row>
    <row r="11" customFormat="false" ht="15" hidden="false" customHeight="false" outlineLevel="0" collapsed="false">
      <c r="A11" s="26" t="s">
        <v>5183</v>
      </c>
      <c r="B11" s="30" t="n">
        <v>43663</v>
      </c>
      <c r="D11" s="26" t="s">
        <v>5184</v>
      </c>
      <c r="E11" s="29" t="n">
        <v>6112346</v>
      </c>
      <c r="G11" s="25"/>
      <c r="H11" s="25"/>
    </row>
    <row r="12" customFormat="false" ht="15" hidden="false" customHeight="false" outlineLevel="0" collapsed="false">
      <c r="A12" s="26" t="s">
        <v>5185</v>
      </c>
      <c r="B12" s="29" t="s">
        <v>5186</v>
      </c>
      <c r="D12" s="26" t="s">
        <v>5187</v>
      </c>
      <c r="E12" s="29" t="n">
        <v>1224024</v>
      </c>
      <c r="G12" s="25"/>
      <c r="H12" s="25"/>
    </row>
    <row r="13" customFormat="false" ht="17.25" hidden="false" customHeight="true" outlineLevel="0" collapsed="false">
      <c r="A13" s="12"/>
      <c r="B13" s="31"/>
      <c r="D13" s="26" t="s">
        <v>5188</v>
      </c>
      <c r="E13" s="29" t="n">
        <v>6112277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1223951</v>
      </c>
    </row>
    <row r="18" customFormat="false" ht="15" hidden="false" customHeight="false" outlineLevel="0" collapsed="false">
      <c r="A18" s="36"/>
      <c r="B18" s="37" t="s">
        <v>5196</v>
      </c>
      <c r="C18" s="38" t="n">
        <f aca="false">E11</f>
        <v>6112346</v>
      </c>
    </row>
    <row r="19" customFormat="false" ht="15" hidden="false" customHeight="false" outlineLevel="0" collapsed="false">
      <c r="A19" s="33" t="s">
        <v>5197</v>
      </c>
      <c r="B19" s="39" t="n">
        <v>137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81</v>
      </c>
      <c r="D35" s="52" t="s">
        <v>5215</v>
      </c>
      <c r="E35" s="53" t="n">
        <v>19</v>
      </c>
    </row>
    <row r="36" s="56" customFormat="true" ht="15" hidden="false" customHeight="true" outlineLevel="0" collapsed="false">
      <c r="A36" s="54" t="s">
        <v>5216</v>
      </c>
      <c r="B36" s="34" t="n">
        <v>80</v>
      </c>
      <c r="C36" s="50"/>
      <c r="D36" s="55" t="s">
        <v>5217</v>
      </c>
      <c r="E36" s="34" t="n">
        <v>40</v>
      </c>
    </row>
    <row r="37" s="56" customFormat="true" ht="15" hidden="false" customHeight="true" outlineLevel="0" collapsed="false">
      <c r="A37" s="54" t="s">
        <v>5218</v>
      </c>
      <c r="B37" s="34" t="n">
        <v>13.7</v>
      </c>
      <c r="C37" s="50"/>
      <c r="D37" s="55" t="s">
        <v>5219</v>
      </c>
      <c r="E37" s="34" t="n">
        <v>6.6</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3</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1</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3</v>
      </c>
      <c r="C67" s="50"/>
      <c r="D67" s="26" t="s">
        <v>5245</v>
      </c>
      <c r="E67" s="62" t="n">
        <v>2</v>
      </c>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1</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c r="E97" s="82" t="n">
        <v>0.01</v>
      </c>
      <c r="F97" s="82" t="s">
        <v>5274</v>
      </c>
      <c r="G97" s="83"/>
      <c r="H97" s="84"/>
    </row>
    <row r="98" customFormat="false" ht="15" hidden="false" customHeight="false" outlineLevel="0" collapsed="false">
      <c r="A98" s="78" t="s">
        <v>988</v>
      </c>
      <c r="B98" s="79" t="str">
        <f aca="false">IF(A98="NEWCOD",IF(ISBLANK(G98),"renseigner le champ 'Nouveau taxon'",G98),VLOOKUP(A98,'Ref Taxo'!A:B,2,FALSE()))</f>
        <v>Chaetophora</v>
      </c>
      <c r="C98" s="80" t="n">
        <f aca="false">IF(A98="NEWCOD",IF(ISBLANK(H98),"NoCod",H98),VLOOKUP(A98,'Ref Taxo'!A:D,4,FALSE()))</f>
        <v>1117</v>
      </c>
      <c r="D98" s="81" t="n">
        <v>0.01</v>
      </c>
      <c r="E98" s="82" t="n">
        <v>0.01</v>
      </c>
      <c r="F98" s="82" t="s">
        <v>5274</v>
      </c>
      <c r="G98" s="85"/>
      <c r="H98" s="86"/>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0.03</v>
      </c>
      <c r="E99" s="82"/>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c r="E101" s="82" t="n">
        <v>0.25</v>
      </c>
      <c r="F101" s="82" t="s">
        <v>5274</v>
      </c>
      <c r="G101" s="85"/>
      <c r="H101" s="86"/>
    </row>
    <row r="102" customFormat="false" ht="15" hidden="false" customHeight="false" outlineLevel="0" collapsed="false">
      <c r="A102" s="78" t="s">
        <v>2953</v>
      </c>
      <c r="B102" s="79" t="str">
        <f aca="false">IF(A102="NEWCOD",IF(ISBLANK(G102),"renseigner le champ 'Nouveau taxon'",G102),VLOOKUP(A102,'Ref Taxo'!A:B,2,FALSE()))</f>
        <v>Microcoleus</v>
      </c>
      <c r="C102" s="80" t="n">
        <f aca="false">IF(A102="NEWCOD",IF(ISBLANK(H102),"NoCod",H102),VLOOKUP(A102,'Ref Taxo'!A:D,4,FALSE()))</f>
        <v>6405</v>
      </c>
      <c r="D102" s="81" t="n">
        <v>0.05</v>
      </c>
      <c r="E102" s="82" t="n">
        <v>0.02</v>
      </c>
      <c r="F102" s="82" t="s">
        <v>5274</v>
      </c>
      <c r="G102" s="85"/>
      <c r="H102" s="86"/>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0.2</v>
      </c>
      <c r="E103" s="82"/>
      <c r="F103" s="82" t="s">
        <v>5274</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0.01</v>
      </c>
      <c r="F104" s="82" t="s">
        <v>5274</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0.1</v>
      </c>
      <c r="E105" s="82" t="n">
        <v>0.05</v>
      </c>
      <c r="F105" s="82" t="s">
        <v>5274</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1.28</v>
      </c>
      <c r="E106" s="82"/>
      <c r="F106" s="82" t="s">
        <v>5274</v>
      </c>
      <c r="G106" s="85"/>
      <c r="H106" s="86"/>
    </row>
    <row r="107" customFormat="false" ht="15" hidden="false" customHeight="false" outlineLevel="0" collapsed="false">
      <c r="A107" s="78" t="s">
        <v>4892</v>
      </c>
      <c r="B107" s="79" t="str">
        <f aca="false">IF(A107="NEWCOD",IF(ISBLANK(G107),"renseigner le champ 'Nouveau taxon'",G107),VLOOKUP(A107,'Ref Taxo'!A:B,2,FALSE()))</f>
        <v>Tolypothrix</v>
      </c>
      <c r="C107" s="80" t="n">
        <f aca="false">IF(A107="NEWCOD",IF(ISBLANK(H107),"NoCod",H107),VLOOKUP(A107,'Ref Taxo'!A:D,4,FALSE()))</f>
        <v>6304</v>
      </c>
      <c r="D107" s="81"/>
      <c r="E107" s="82" t="n">
        <v>0.01</v>
      </c>
      <c r="F107" s="82" t="s">
        <v>5274</v>
      </c>
      <c r="G107" s="85"/>
      <c r="H107" s="86"/>
    </row>
    <row r="108" customFormat="false" ht="15" hidden="false" customHeight="false" outlineLevel="0" collapsed="false">
      <c r="A108" s="78" t="s">
        <v>2883</v>
      </c>
      <c r="B108" s="79" t="str">
        <f aca="false">IF(A108="NEWCOD",IF(ISBLANK(G108),"renseigner le champ 'Nouveau taxon'",G108),VLOOKUP(A108,'Ref Taxo'!A:B,2,FALSE()))</f>
        <v>Mentha aquatica</v>
      </c>
      <c r="C108" s="80" t="n">
        <f aca="false">IF(A108="NEWCOD",IF(ISBLANK(H108),"NoCod",H108),VLOOKUP(A108,'Ref Taxo'!A:D,4,FALSE()))</f>
        <v>1791</v>
      </c>
      <c r="D108" s="81" t="n">
        <v>0.01</v>
      </c>
      <c r="E108" s="82" t="n">
        <v>0.02</v>
      </c>
      <c r="F108" s="82" t="s">
        <v>5274</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t="n">
        <v>0.01</v>
      </c>
      <c r="F109" s="82" t="s">
        <v>5274</v>
      </c>
      <c r="G109" s="85"/>
      <c r="H109" s="86"/>
    </row>
    <row r="110" customFormat="false" ht="15" hidden="false" customHeight="false" outlineLevel="0" collapsed="false">
      <c r="A110" s="78" t="s">
        <v>1308</v>
      </c>
      <c r="B110" s="79" t="str">
        <f aca="false">IF(A110="NEWCOD",IF(ISBLANK(G110),"renseigner le champ 'Nouveau taxon'",G110),VLOOKUP(A110,'Ref Taxo'!A:B,2,FALSE()))</f>
        <v>Cyperus longus</v>
      </c>
      <c r="C110" s="80" t="n">
        <f aca="false">IF(A110="NEWCOD",IF(ISBLANK(H110),"NoCod",H110),VLOOKUP(A110,'Ref Taxo'!A:D,4,FALSE()))</f>
        <v>1500</v>
      </c>
      <c r="D110" s="81"/>
      <c r="E110" s="82" t="n">
        <v>0.01</v>
      </c>
      <c r="F110" s="82" t="s">
        <v>5274</v>
      </c>
      <c r="G110" s="85"/>
      <c r="H110" s="86"/>
    </row>
    <row r="111" customFormat="false" ht="15" hidden="false" customHeight="false" outlineLevel="0" collapsed="false">
      <c r="A111" s="78" t="s">
        <v>1719</v>
      </c>
      <c r="B111" s="79" t="str">
        <f aca="false">IF(A111="NEWCOD",IF(ISBLANK(G111),"renseigner le champ 'Nouveau taxon'",G111),VLOOKUP(A111,'Ref Taxo'!A:B,2,FALSE()))</f>
        <v>Equisetum arvense</v>
      </c>
      <c r="C111" s="80" t="n">
        <f aca="false">IF(A111="NEWCOD",IF(ISBLANK(H111),"NoCod",H111),VLOOKUP(A111,'Ref Taxo'!A:D,4,FALSE()))</f>
        <v>1384</v>
      </c>
      <c r="D111" s="81" t="n">
        <v>0.01</v>
      </c>
      <c r="E111" s="82"/>
      <c r="F111" s="82" t="s">
        <v>5274</v>
      </c>
      <c r="G111" s="85"/>
      <c r="H111" s="86"/>
    </row>
    <row r="112" customFormat="false" ht="15" hidden="false" customHeight="false" outlineLevel="0" collapsed="false">
      <c r="A112" s="78" t="s">
        <v>3298</v>
      </c>
      <c r="B112" s="79" t="str">
        <f aca="false">IF(A112="NEWCOD",IF(ISBLANK(G112),"renseigner le champ 'Nouveau taxon'",G112),VLOOKUP(A112,'Ref Taxo'!A:B,2,FALSE()))</f>
        <v>Osmunda regalis</v>
      </c>
      <c r="C112" s="80" t="n">
        <f aca="false">IF(A112="NEWCOD",IF(ISBLANK(H112),"NoCod",H112),VLOOKUP(A112,'Ref Taxo'!A:D,4,FALSE()))</f>
        <v>1403</v>
      </c>
      <c r="D112" s="81" t="n">
        <v>0.01</v>
      </c>
      <c r="E112" s="82" t="n">
        <v>0.02</v>
      </c>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2020-01-31T19:36:39Z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