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300121" sheetId="2" r:id="rId2"/>
    <sheet name="Mises à jour" sheetId="3" r:id="rId3"/>
  </sheets>
  <definedNames/>
  <calcPr calcId="145621"/>
</workbook>
</file>

<file path=xl/sharedStrings.xml><?xml version="1.0" encoding="utf-8"?>
<sst xmlns="http://schemas.openxmlformats.org/spreadsheetml/2006/main" count="6492" uniqueCount="5303">
  <si>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</si>
  <si>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</si>
  <si>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</si>
  <si>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</si>
  <si>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</si>
  <si>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</si>
  <si>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</si>
  <si>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</si>
  <si>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</si>
  <si>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</si>
  <si>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</si>
  <si>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</si>
  <si>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</si>
  <si>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</si>
  <si>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</si>
  <si>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</si>
  <si>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</si>
  <si>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</si>
  <si>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</si>
  <si>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</si>
  <si>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</si>
  <si>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</si>
  <si>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</si>
  <si>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</si>
  <si>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</si>
  <si>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</si>
  <si>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</si>
  <si>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</si>
  <si>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</si>
  <si>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</si>
  <si>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</si>
  <si>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</si>
  <si>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</si>
  <si>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</si>
  <si>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</si>
  <si>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</si>
  <si>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</si>
  <si>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</si>
  <si>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</si>
  <si>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</si>
  <si>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</si>
  <si>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</si>
  <si>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</si>
  <si>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</si>
  <si>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</si>
  <si>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</si>
  <si>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</si>
  <si>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</si>
  <si>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</si>
  <si>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</si>
  <si>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</si>
  <si>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</si>
  <si>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</si>
  <si>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</si>
  <si>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</si>
  <si>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</si>
  <si>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</si>
  <si>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</si>
  <si>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</si>
  <si>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</si>
  <si>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</si>
  <si>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</si>
  <si>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</si>
  <si>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</si>
  <si>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</si>
  <si>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</si>
  <si>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</si>
  <si>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</si>
  <si>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</si>
  <si>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</si>
  <si>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</si>
  <si>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</si>
  <si>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</si>
  <si>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</si>
  <si>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</si>
  <si>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</si>
  <si>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</si>
  <si>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</si>
  <si>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</si>
  <si>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</si>
  <si>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</si>
  <si>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</si>
  <si>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</si>
  <si>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</si>
  <si>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</si>
  <si>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</si>
  <si>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</si>
  <si>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</si>
  <si>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</si>
  <si>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</si>
  <si>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</si>
  <si>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</si>
  <si>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</si>
  <si>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</si>
  <si>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</si>
  <si>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</si>
  <si>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</si>
  <si>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</si>
  <si>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</si>
  <si>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</si>
  <si>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</si>
  <si>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</si>
  <si>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</si>
  <si>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</si>
  <si>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</si>
  <si>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</si>
  <si>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</si>
  <si>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</si>
  <si>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</si>
  <si>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</si>
  <si>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</si>
  <si>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</si>
  <si>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</si>
  <si>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</si>
  <si>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</si>
  <si>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</si>
  <si>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</si>
  <si>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</si>
  <si>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</si>
  <si>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</si>
  <si>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</si>
  <si>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</si>
  <si>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</si>
  <si>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</si>
  <si>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</si>
  <si>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</si>
  <si>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</si>
  <si>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</si>
  <si>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</si>
  <si>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</si>
  <si>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</si>
  <si>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</si>
  <si>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</si>
  <si>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</si>
  <si>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</si>
  <si>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</si>
  <si>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</si>
  <si>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</si>
  <si>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</si>
  <si>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</si>
  <si>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</si>
  <si>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</si>
  <si>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</si>
  <si>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</si>
  <si>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</si>
  <si>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</si>
  <si>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</si>
  <si>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</si>
  <si>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</si>
  <si>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</si>
  <si>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</si>
  <si>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</si>
  <si>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</si>
  <si>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</si>
  <si>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</si>
  <si>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</si>
  <si>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</si>
  <si>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</si>
  <si>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</si>
  <si>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</si>
  <si>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</si>
  <si>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</si>
  <si>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</si>
  <si>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</si>
  <si>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</si>
  <si>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</si>
  <si>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</si>
  <si>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</si>
  <si>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</si>
  <si>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</si>
  <si>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</si>
  <si>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</si>
  <si>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</si>
  <si>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</si>
  <si>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</si>
  <si>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</si>
  <si>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</si>
  <si>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</si>
  <si>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</si>
  <si>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</si>
  <si>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</si>
  <si>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</si>
  <si>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</si>
  <si>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</si>
  <si>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</si>
  <si>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</si>
  <si>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</si>
  <si>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</si>
  <si>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</si>
  <si>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</si>
  <si>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</si>
  <si>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</si>
  <si>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</si>
  <si>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</si>
  <si>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</si>
  <si>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</si>
  <si>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</si>
  <si>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</si>
  <si>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</si>
  <si>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</si>
  <si>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</si>
  <si>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</si>
  <si>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</si>
  <si>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</si>
  <si>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</si>
  <si>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</si>
  <si>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</si>
  <si>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</si>
  <si>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</si>
  <si>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</si>
  <si>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</si>
  <si>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</si>
  <si>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</si>
  <si>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</si>
  <si>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</si>
  <si>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</si>
  <si>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</si>
  <si>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</si>
  <si>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</si>
  <si>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</si>
  <si>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</si>
  <si>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</si>
  <si>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</si>
  <si>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</si>
  <si>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</si>
  <si>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</si>
  <si>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</si>
  <si>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</si>
  <si>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</si>
  <si>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</si>
  <si>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</si>
  <si>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</si>
  <si>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</si>
  <si>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</si>
  <si>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</si>
  <si>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</si>
  <si>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</si>
  <si>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</si>
  <si>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</si>
  <si>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</si>
  <si>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</si>
  <si>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</si>
  <si>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</si>
  <si>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</si>
  <si>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</si>
  <si>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</si>
  <si>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</si>
  <si>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</si>
  <si>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</si>
  <si>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</si>
  <si>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</si>
  <si>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</si>
  <si>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</si>
  <si>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</si>
  <si>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</si>
  <si>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</si>
  <si>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</si>
  <si>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</si>
  <si>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</si>
  <si>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</si>
  <si>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</si>
  <si>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</si>
  <si>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</si>
  <si>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</si>
  <si>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</si>
  <si>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</si>
  <si>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</si>
  <si>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</si>
  <si>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</si>
  <si>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</si>
  <si>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</si>
  <si>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</si>
  <si>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</si>
  <si>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</si>
  <si>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</si>
  <si>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</si>
  <si>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</si>
  <si>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</si>
  <si>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</si>
  <si>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</si>
  <si>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</si>
  <si>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</si>
  <si>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</si>
  <si>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</si>
  <si>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</si>
  <si>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</si>
  <si>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</si>
  <si>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</si>
  <si>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</si>
  <si>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</si>
  <si>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</si>
  <si>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</si>
  <si>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</si>
  <si>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</si>
  <si>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</si>
  <si>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</si>
  <si>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</si>
  <si>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</si>
  <si>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</si>
  <si>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</si>
  <si>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</si>
  <si>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</si>
  <si>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</si>
  <si>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</si>
  <si>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</si>
  <si>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</si>
  <si>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</si>
  <si>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</si>
  <si>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</si>
  <si>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</si>
  <si>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</si>
  <si>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</si>
  <si>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</si>
  <si>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</si>
  <si>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</si>
  <si>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</si>
  <si>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</si>
  <si>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</si>
  <si>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</si>
  <si>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</si>
  <si>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</si>
  <si>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</si>
  <si>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</si>
  <si>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</si>
  <si>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</si>
  <si>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</si>
  <si>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</si>
  <si>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</si>
  <si>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</si>
  <si>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</si>
  <si>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</si>
  <si>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</si>
  <si>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</si>
  <si>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</si>
  <si>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</si>
  <si>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</si>
  <si>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</si>
  <si>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</si>
  <si>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</si>
  <si>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</si>
  <si>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</si>
  <si>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</si>
  <si>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</si>
  <si>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</si>
  <si>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</si>
  <si>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</si>
  <si>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</si>
  <si>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</si>
  <si>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</si>
  <si>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</si>
  <si>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</si>
  <si>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</si>
  <si>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</si>
  <si>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</si>
  <si>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</si>
  <si>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</si>
  <si>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</si>
  <si>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</si>
  <si>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</si>
  <si>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</si>
  <si>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</si>
  <si>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</si>
  <si>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</si>
  <si>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</si>
  <si>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</si>
  <si>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</si>
  <si>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</si>
  <si>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</si>
  <si>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</si>
  <si>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</si>
  <si>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</si>
  <si>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</si>
  <si>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</si>
  <si>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</si>
  <si>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</si>
  <si>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</si>
  <si>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</si>
  <si>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</si>
  <si>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</si>
  <si>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</si>
  <si>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</si>
  <si>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</si>
  <si>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</si>
  <si>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</si>
  <si>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</si>
  <si>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</si>
  <si>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</si>
  <si>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</si>
  <si>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</si>
  <si>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</si>
  <si>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</si>
  <si>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</si>
  <si>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</si>
  <si>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</si>
  <si>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</si>
  <si>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</si>
  <si>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</si>
  <si>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</si>
  <si>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</si>
  <si>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</si>
  <si>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</si>
  <si>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</si>
  <si>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</si>
  <si>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</si>
  <si>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</si>
  <si>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</si>
  <si>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</si>
  <si>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</si>
  <si>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</si>
  <si>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</si>
  <si>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</si>
  <si>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</si>
  <si>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</si>
  <si>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</si>
  <si>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</si>
  <si>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</si>
  <si>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</si>
  <si>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</si>
  <si>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</si>
  <si>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</si>
  <si>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</si>
  <si>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</si>
  <si>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</si>
  <si>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</si>
  <si>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</si>
  <si>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</si>
  <si>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</si>
  <si>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</si>
  <si>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</si>
  <si>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</si>
  <si>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</si>
  <si>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</si>
  <si>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</si>
  <si>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</si>
  <si>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</si>
  <si>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</si>
  <si>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</si>
  <si>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</si>
  <si>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</si>
  <si>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</si>
  <si>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</si>
  <si>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</si>
  <si>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</si>
  <si>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</si>
  <si>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</si>
  <si>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</si>
  <si>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</si>
  <si>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</si>
  <si>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</si>
  <si>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</si>
  <si>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</si>
  <si>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</si>
  <si>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</si>
  <si>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</si>
  <si>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</si>
  <si>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</si>
  <si>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</si>
  <si>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</si>
  <si>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</si>
  <si>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</si>
  <si>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</si>
  <si>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</si>
  <si>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</si>
  <si>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</si>
  <si>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</si>
  <si>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</si>
  <si>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</si>
  <si>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</si>
  <si>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</si>
  <si>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</si>
  <si>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</si>
  <si>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</si>
  <si>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</si>
  <si>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</si>
  <si>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</si>
  <si>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</si>
  <si>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</si>
  <si>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</si>
  <si>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</si>
  <si>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</si>
  <si>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</si>
  <si>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</si>
  <si>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</si>
  <si>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</si>
  <si>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</si>
  <si>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</si>
  <si>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</si>
  <si>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</si>
  <si>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</si>
  <si>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</si>
  <si>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</si>
  <si>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</si>
  <si>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</si>
  <si>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</si>
  <si>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</si>
  <si>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</si>
  <si>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</si>
  <si>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</si>
  <si>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</si>
  <si>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</si>
  <si>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</si>
  <si>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</si>
  <si>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</si>
  <si>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</si>
  <si>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</si>
  <si>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</si>
  <si>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</si>
  <si>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</si>
  <si>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</si>
  <si>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</si>
  <si>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</si>
  <si>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</si>
  <si>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</si>
  <si>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</si>
  <si>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</si>
  <si>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</si>
  <si>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</si>
  <si>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</si>
  <si>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</si>
  <si>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</si>
  <si>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</si>
  <si>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</si>
  <si>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</si>
  <si>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</si>
  <si>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</si>
  <si>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</si>
  <si>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</si>
  <si>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</si>
  <si>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</si>
  <si>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</si>
  <si>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</si>
  <si>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</si>
  <si>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</si>
  <si>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</si>
  <si>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</si>
  <si>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</si>
  <si>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</si>
  <si>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</si>
  <si>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</si>
  <si>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</si>
  <si>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</si>
  <si>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</si>
  <si>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</si>
  <si>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</si>
  <si>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</si>
  <si>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</si>
  <si>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</si>
  <si>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</si>
  <si>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</si>
  <si>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</si>
  <si>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</si>
  <si>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</si>
  <si>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</si>
  <si>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</si>
  <si>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</si>
  <si>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</si>
  <si>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</si>
  <si>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</si>
  <si>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</si>
  <si>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</si>
  <si>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</si>
  <si>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</si>
  <si>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</si>
  <si>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</si>
  <si>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</si>
  <si>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</si>
  <si>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</si>
  <si>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</si>
  <si>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</si>
  <si>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</si>
  <si>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</si>
  <si>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</si>
  <si>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</si>
  <si>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</si>
  <si>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</si>
  <si>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</si>
  <si>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</si>
  <si>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</si>
  <si>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</si>
  <si>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</si>
  <si>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</si>
  <si>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</si>
  <si>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</si>
  <si>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</si>
  <si>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</si>
  <si>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</si>
  <si>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</si>
  <si>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</si>
  <si>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</si>
  <si>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</si>
  <si>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</si>
  <si>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</si>
  <si>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</si>
  <si>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</si>
  <si>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</si>
  <si>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</si>
  <si>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</si>
  <si>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</si>
  <si>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</si>
  <si>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</si>
  <si>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</si>
  <si>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</si>
  <si>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</si>
  <si>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</si>
  <si>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</si>
  <si>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</si>
  <si>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</si>
  <si>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</si>
  <si>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</si>
  <si>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</si>
  <si>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</si>
  <si>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</si>
  <si>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</si>
  <si>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</si>
  <si>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</si>
  <si>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</si>
  <si>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</si>
  <si>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</si>
  <si>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</si>
  <si>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</si>
  <si>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</si>
  <si>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</si>
  <si>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</si>
  <si>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</si>
  <si>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</si>
  <si>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</si>
  <si>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</si>
  <si>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</si>
  <si>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</si>
  <si>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</si>
  <si>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</si>
  <si>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</si>
  <si>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</si>
  <si>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</si>
  <si>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</si>
  <si>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</si>
  <si>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</si>
  <si>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</si>
  <si>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</si>
  <si>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</si>
  <si>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</si>
  <si>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</si>
  <si>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</si>
  <si>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</si>
  <si>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</si>
  <si>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</si>
  <si>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</si>
  <si>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</si>
  <si>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</si>
  <si>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</si>
  <si>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</si>
  <si>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</si>
  <si>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</si>
  <si>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</si>
  <si>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</si>
  <si>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</si>
  <si>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</si>
  <si>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</si>
  <si>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</si>
  <si>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</si>
  <si>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</si>
  <si>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</si>
  <si>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</si>
  <si>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</si>
  <si>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</si>
  <si>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</si>
  <si>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</si>
  <si>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</si>
  <si>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</si>
  <si>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</si>
  <si>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</si>
  <si>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</si>
  <si>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</si>
  <si>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</si>
  <si>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</si>
  <si>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</si>
  <si>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</si>
  <si>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</si>
  <si>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</si>
  <si>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</si>
  <si>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</si>
  <si>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</si>
  <si>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</si>
  <si>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</si>
  <si>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</si>
  <si>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</si>
  <si>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</si>
  <si>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</si>
  <si>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</si>
  <si>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</si>
  <si>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</si>
  <si>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</si>
  <si>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</si>
  <si>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</si>
  <si>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</si>
  <si>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</si>
  <si>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</si>
  <si>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</si>
  <si>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</si>
  <si>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</si>
  <si>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</si>
  <si>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</si>
  <si>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</si>
  <si>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</si>
  <si>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</si>
  <si>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</si>
  <si>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</si>
  <si>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</si>
  <si>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</si>
  <si>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</si>
  <si>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</si>
  <si>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</si>
  <si>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</si>
  <si>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</si>
  <si>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</si>
  <si>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</si>
  <si>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</si>
  <si>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</si>
  <si>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</si>
  <si>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</si>
  <si>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</si>
  <si>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</si>
  <si>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</si>
  <si>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</si>
  <si>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</si>
  <si>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</si>
  <si>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</si>
  <si>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</si>
  <si>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</si>
  <si>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</si>
  <si>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</si>
  <si>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</si>
  <si>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</si>
  <si>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</si>
  <si>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</si>
  <si>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</si>
  <si>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</si>
  <si>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</si>
  <si>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</si>
  <si>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</si>
  <si>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</si>
  <si>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</si>
  <si>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</si>
  <si>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</si>
  <si>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</si>
  <si>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</si>
  <si>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</si>
  <si>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</si>
  <si>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</si>
  <si>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</si>
  <si>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</si>
  <si>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</si>
  <si>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</si>
  <si>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</si>
  <si>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</si>
  <si>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</si>
  <si>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</si>
  <si>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</si>
  <si>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</si>
  <si>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</si>
  <si>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</si>
  <si>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</si>
  <si>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</si>
  <si>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</si>
  <si>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</si>
  <si>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</si>
  <si>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</si>
  <si>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</si>
  <si>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</si>
  <si>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</si>
  <si>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</si>
  <si>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</si>
  <si>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</si>
  <si>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</si>
  <si>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</si>
  <si>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</si>
  <si>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</si>
  <si>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</si>
  <si>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</si>
  <si>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</si>
  <si>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</si>
  <si>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</si>
  <si>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</si>
  <si>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</si>
  <si>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</si>
  <si>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</si>
  <si>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</si>
  <si>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</si>
  <si>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</si>
  <si>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</si>
  <si>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</si>
  <si>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</si>
  <si>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</si>
  <si>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</si>
  <si>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</si>
  <si>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</si>
  <si>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</si>
  <si>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</si>
  <si>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</si>
  <si>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</si>
  <si>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</si>
  <si>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</si>
  <si>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</si>
  <si>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</si>
  <si>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</si>
  <si>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</si>
  <si>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</si>
  <si>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</si>
  <si>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</si>
  <si>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</si>
  <si>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</si>
  <si>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</si>
  <si>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</si>
  <si>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</si>
  <si>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</si>
  <si>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</si>
  <si>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</si>
  <si>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</si>
  <si>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</si>
  <si>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</si>
  <si>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</si>
  <si>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</si>
  <si>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</si>
  <si>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</si>
  <si>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</si>
  <si>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</si>
  <si>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</si>
  <si>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</si>
  <si>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</si>
  <si>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</si>
  <si>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</si>
  <si>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</si>
  <si>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</si>
  <si>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</si>
  <si>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</si>
  <si>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</si>
  <si>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</si>
  <si>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</si>
  <si>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</si>
  <si>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</si>
  <si>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</si>
  <si>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</si>
  <si>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</si>
  <si>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</si>
  <si>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</si>
  <si>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</si>
  <si>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</si>
  <si>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</si>
  <si>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</si>
  <si>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</si>
  <si>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</si>
  <si>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</si>
  <si>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</si>
  <si>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</si>
  <si>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</si>
  <si>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</si>
  <si>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</si>
  <si>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</si>
  <si>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</si>
  <si>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</si>
  <si>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</si>
  <si>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</si>
  <si>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</si>
  <si>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</si>
  <si>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</si>
  <si>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</si>
  <si>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</si>
  <si>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</si>
  <si>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</si>
  <si>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</si>
  <si>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</si>
  <si>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</si>
  <si>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</si>
  <si>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</si>
  <si>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</si>
  <si>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</si>
  <si>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</si>
  <si>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</si>
  <si>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</si>
  <si>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</si>
  <si>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</si>
  <si>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</si>
  <si>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</si>
  <si>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</si>
  <si>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</si>
  <si>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</si>
  <si>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</si>
  <si>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</si>
  <si>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</si>
  <si>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</si>
  <si>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</si>
  <si>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</si>
  <si>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</si>
  <si>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</si>
  <si>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</si>
  <si>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</si>
  <si>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</si>
  <si>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</si>
  <si>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</si>
  <si>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</si>
  <si>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</si>
  <si>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</si>
  <si>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</si>
  <si>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</si>
  <si>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</si>
  <si>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</si>
  <si>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</si>
  <si>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</si>
  <si>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</si>
  <si>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</si>
  <si>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</si>
  <si>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</si>
  <si>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</si>
  <si>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</si>
  <si>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</si>
  <si>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</si>
  <si>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</si>
  <si>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</si>
  <si>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</si>
  <si>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</si>
  <si>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</si>
  <si>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</si>
  <si>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</si>
  <si>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</si>
  <si>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</si>
  <si>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</si>
  <si>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</si>
  <si>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</si>
  <si>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</si>
  <si>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</si>
  <si>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</si>
  <si>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</si>
  <si>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</si>
  <si>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</si>
  <si>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</si>
  <si>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</si>
  <si>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</si>
  <si>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</si>
  <si>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</si>
  <si>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</si>
  <si>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</si>
  <si>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</si>
  <si>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</si>
  <si>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</si>
  <si>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</si>
  <si>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</si>
  <si>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</si>
  <si>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</si>
  <si>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</si>
  <si>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</si>
  <si>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</si>
  <si>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</si>
  <si>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</si>
  <si>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</si>
  <si>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</si>
  <si>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</si>
  <si>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</si>
  <si>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</si>
  <si>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</si>
  <si>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</si>
  <si>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</si>
  <si>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</si>
  <si>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</si>
  <si>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</si>
  <si>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</si>
  <si>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</si>
  <si>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</si>
  <si>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</si>
  <si>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</si>
  <si>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</si>
  <si>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</si>
  <si>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</si>
  <si>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</si>
  <si>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</si>
  <si>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</si>
  <si>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</si>
  <si>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</si>
  <si>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</si>
  <si>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</si>
  <si>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</si>
  <si>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</si>
  <si>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</si>
  <si>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</si>
  <si>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</si>
  <si>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</si>
  <si>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</si>
  <si>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</si>
  <si>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</si>
  <si>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</si>
  <si>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</si>
  <si>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</si>
  <si>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</si>
  <si>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</si>
  <si>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</si>
  <si>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</si>
  <si>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</si>
  <si>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</si>
  <si>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</si>
  <si>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</si>
  <si>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</si>
  <si>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</si>
  <si>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</si>
  <si>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</si>
  <si>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</si>
  <si>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</si>
  <si>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</si>
  <si>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</si>
  <si>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</si>
  <si>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</si>
  <si>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</si>
  <si>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</si>
  <si>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</si>
  <si>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</si>
  <si>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</si>
  <si>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</si>
  <si>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</si>
  <si>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</si>
  <si>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</si>
  <si>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</si>
  <si>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</si>
  <si>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</si>
  <si>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</si>
  <si>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</si>
  <si>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</si>
  <si>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</si>
  <si>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</si>
  <si>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</si>
  <si>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</si>
  <si>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</si>
  <si>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</si>
  <si>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</si>
  <si>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</si>
  <si>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</si>
  <si>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</si>
  <si>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</si>
  <si>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</si>
  <si>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</si>
  <si>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</si>
  <si>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</si>
  <si>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</si>
  <si>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</si>
  <si>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</si>
  <si>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</si>
  <si>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</si>
  <si>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</si>
  <si>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</si>
  <si>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</si>
  <si>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</si>
  <si>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</si>
  <si>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</si>
  <si>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</si>
  <si>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</si>
  <si>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</si>
  <si>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</si>
  <si>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</si>
  <si>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</si>
  <si>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</si>
  <si>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</si>
  <si>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</si>
  <si>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</si>
  <si>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</si>
  <si>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</si>
  <si>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</si>
  <si>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</si>
  <si>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</si>
  <si>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</si>
  <si>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</si>
  <si>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</si>
  <si>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</si>
  <si>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</si>
  <si>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</si>
  <si>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</si>
  <si>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</si>
  <si>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</si>
  <si>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</si>
  <si>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</si>
  <si>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</si>
  <si>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</si>
  <si>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</si>
  <si>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</si>
  <si>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</si>
  <si>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</si>
  <si>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</si>
  <si>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</si>
  <si>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</si>
  <si>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</si>
  <si>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</si>
  <si>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</si>
  <si>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</si>
  <si>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</si>
  <si>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</si>
  <si>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</si>
  <si>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</si>
  <si>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</si>
  <si>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</si>
  <si>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</si>
  <si>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</si>
  <si>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</si>
  <si>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</si>
  <si>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</si>
  <si>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</si>
  <si>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</si>
  <si>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</si>
  <si>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</si>
  <si>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</si>
  <si>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</si>
  <si>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</si>
  <si>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</si>
  <si>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</si>
  <si>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</si>
  <si>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</si>
  <si>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</si>
  <si>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</si>
  <si>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</si>
  <si>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</si>
  <si>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</si>
  <si>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</si>
  <si>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</si>
  <si>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</si>
  <si>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</si>
  <si>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</si>
  <si>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</si>
  <si>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</si>
  <si>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</si>
  <si>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</si>
  <si>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</si>
  <si>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</si>
  <si>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</si>
  <si>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</si>
  <si>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</si>
  <si>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</si>
  <si>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</si>
  <si>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</si>
  <si>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</si>
  <si>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</si>
  <si>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</si>
  <si>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</si>
  <si>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</si>
  <si>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</si>
  <si>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</si>
  <si>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</si>
  <si>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</si>
  <si>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</si>
  <si>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</si>
  <si>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</si>
  <si>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</si>
  <si>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</si>
  <si>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</si>
  <si>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</si>
  <si>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</si>
  <si>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</si>
  <si>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</si>
  <si>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</si>
  <si>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</si>
  <si>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</si>
  <si>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</si>
  <si>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</si>
  <si>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</si>
  <si>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</si>
  <si>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</si>
  <si>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</si>
  <si>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</si>
  <si>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</si>
  <si>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</si>
  <si>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</si>
  <si>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</si>
  <si>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</si>
  <si>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</si>
  <si>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</si>
  <si>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</si>
  <si>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</si>
  <si>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</si>
  <si>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</si>
  <si>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</si>
  <si>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</si>
  <si>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</si>
  <si>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</si>
  <si>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</si>
  <si>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</si>
  <si>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</si>
  <si>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</si>
  <si>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</si>
  <si>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</si>
  <si>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</si>
  <si>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</si>
  <si>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</si>
  <si>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</si>
  <si>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</si>
  <si>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</si>
  <si>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</si>
  <si>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</si>
  <si>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</si>
  <si>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</si>
  <si>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</si>
  <si>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</si>
  <si>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</si>
  <si>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</si>
  <si>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</si>
  <si>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</si>
  <si>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</si>
  <si>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</si>
  <si>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</si>
  <si>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</si>
  <si>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</si>
  <si>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</si>
  <si>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</si>
  <si>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</si>
  <si>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</si>
  <si>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</si>
  <si>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</si>
  <si>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</si>
  <si>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</si>
  <si>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</si>
  <si>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</si>
  <si>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</si>
  <si>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</si>
  <si>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</si>
  <si>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</si>
  <si>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</si>
  <si>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</si>
  <si>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</si>
  <si>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</si>
  <si>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</si>
  <si>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</si>
  <si>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</si>
  <si>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</si>
  <si>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</si>
  <si>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</si>
  <si>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</si>
  <si>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</si>
  <si>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</si>
  <si>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</si>
  <si>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</si>
  <si>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</si>
  <si>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</si>
  <si>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</si>
  <si>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</si>
  <si>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</si>
  <si>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</si>
  <si>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</si>
  <si>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</si>
  <si>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</si>
  <si>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</si>
  <si>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</si>
  <si>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</si>
  <si>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</si>
  <si>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</si>
  <si>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</si>
  <si>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</si>
  <si>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</si>
  <si>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</si>
  <si>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</si>
  <si>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</si>
  <si>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</si>
  <si>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</si>
  <si>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</si>
  <si>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</si>
  <si>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</si>
  <si>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</si>
  <si>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</si>
  <si>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</si>
  <si>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</si>
  <si>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</si>
  <si>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</si>
  <si>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</si>
  <si>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</si>
  <si>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</si>
  <si>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</si>
  <si>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</si>
  <si>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</si>
  <si>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</si>
  <si>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</si>
  <si>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</si>
  <si>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</si>
  <si>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</si>
  <si>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</si>
  <si>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</si>
  <si>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</si>
  <si>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</si>
  <si>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</si>
  <si>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</si>
  <si>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</si>
  <si>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</si>
  <si>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</si>
  <si>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</si>
  <si>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</si>
  <si>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</si>
  <si>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</si>
  <si>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</si>
  <si>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</si>
  <si>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</si>
  <si>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</si>
  <si>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</si>
  <si>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</si>
  <si>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</si>
  <si>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</si>
  <si>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</si>
  <si>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</si>
  <si>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</si>
  <si>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</si>
  <si>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</si>
  <si>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</si>
  <si>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</si>
  <si>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</si>
  <si>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</si>
  <si>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</si>
  <si>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</si>
  <si>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</si>
  <si>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</si>
  <si>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</si>
  <si>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</si>
  <si>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</si>
  <si>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</si>
  <si>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</si>
  <si>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</si>
  <si>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</si>
  <si>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</si>
  <si>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</si>
  <si>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</si>
  <si>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</si>
  <si>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</si>
  <si>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</si>
  <si>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</si>
  <si>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</si>
  <si>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</si>
  <si>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</si>
  <si>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</si>
  <si>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</si>
  <si>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</si>
  <si>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</si>
  <si>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</si>
  <si>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</si>
  <si>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</si>
  <si>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</si>
  <si>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</si>
  <si>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</si>
  <si>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</si>
  <si>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</si>
  <si>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</si>
  <si>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</si>
  <si>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</si>
  <si>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</si>
  <si>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</si>
  <si>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</si>
  <si>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</si>
  <si>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</si>
  <si>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</si>
  <si>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</si>
  <si>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</si>
  <si>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</si>
  <si>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</si>
  <si>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</si>
  <si>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</si>
  <si>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</si>
  <si>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</si>
  <si>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</si>
  <si>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</si>
  <si>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</si>
  <si>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</si>
  <si>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</si>
  <si>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</si>
  <si>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</si>
  <si>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</si>
  <si>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</si>
  <si>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</si>
  <si>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</si>
  <si>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</si>
  <si>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</si>
  <si>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</si>
  <si>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</si>
  <si>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</si>
  <si>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</si>
  <si>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</si>
  <si>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</si>
  <si>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</si>
  <si>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</si>
  <si>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</si>
  <si>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</si>
  <si>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</si>
  <si>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</si>
  <si>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</si>
  <si>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</si>
  <si>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</si>
  <si>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</si>
  <si>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</si>
  <si>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</si>
  <si>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</si>
  <si>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</si>
  <si>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</si>
  <si>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</si>
  <si>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</si>
  <si>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</si>
  <si>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</si>
  <si>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</si>
  <si>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</si>
  <si>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</si>
  <si>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</si>
  <si>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</si>
  <si>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</si>
  <si>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</si>
  <si>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</si>
  <si>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</si>
  <si>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</si>
  <si>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</si>
  <si>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</si>
  <si>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</si>
  <si>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</si>
  <si>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</si>
  <si>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</si>
  <si>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</si>
  <si>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</si>
  <si>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</si>
  <si>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</si>
  <si>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</si>
  <si>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</si>
  <si>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</si>
  <si>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</si>
  <si>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</si>
  <si>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</si>
  <si>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</si>
  <si>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</si>
  <si>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</si>
  <si>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</si>
  <si>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</si>
  <si>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</si>
  <si>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</si>
  <si>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</si>
  <si>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</si>
  <si>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</si>
  <si>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</si>
  <si>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</si>
  <si>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</si>
  <si>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</si>
  <si>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</si>
  <si>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</si>
  <si>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</si>
  <si>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</si>
  <si>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</si>
  <si>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</si>
  <si>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</si>
  <si>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</si>
  <si>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</si>
  <si>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</si>
  <si>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</si>
  <si>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</si>
  <si>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</si>
  <si>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</si>
  <si>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</si>
  <si>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</si>
  <si>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</si>
  <si>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</si>
  <si>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</si>
  <si>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</si>
  <si>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</si>
  <si>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</si>
  <si>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</si>
  <si>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</si>
  <si>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</si>
  <si>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</si>
  <si>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</si>
  <si>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</si>
  <si>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</si>
  <si>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</si>
  <si>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</si>
  <si>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</si>
  <si>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</si>
  <si>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</si>
  <si>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</si>
  <si>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</si>
  <si>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</si>
  <si>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</si>
  <si>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</si>
  <si>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</si>
  <si>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</si>
  <si>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</si>
  <si>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</si>
  <si>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</si>
  <si>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</si>
  <si>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</si>
  <si>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</si>
  <si>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</si>
  <si>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</si>
  <si>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</si>
  <si>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</si>
  <si>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</si>
  <si>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</si>
  <si>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</si>
  <si>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</si>
  <si>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</si>
  <si>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</si>
  <si>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</si>
  <si>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</si>
  <si>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</si>
  <si>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</si>
  <si>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</si>
  <si>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</si>
  <si>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</si>
  <si>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</si>
  <si>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</si>
  <si>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</si>
  <si>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</si>
  <si>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</si>
  <si>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</si>
  <si>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</si>
  <si>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</si>
  <si>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</si>
  <si>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</si>
  <si>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</si>
  <si>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</si>
  <si>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</si>
  <si>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</si>
  <si>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</si>
  <si>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</si>
  <si>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</si>
  <si>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</si>
  <si>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</si>
  <si>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</si>
  <si>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</si>
  <si>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</si>
  <si>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</si>
  <si>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</si>
  <si>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</si>
  <si>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</si>
  <si>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</si>
  <si>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</si>
  <si>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</si>
  <si>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</si>
  <si>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</si>
  <si>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</si>
  <si>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</si>
  <si>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</si>
  <si>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</si>
  <si>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</si>
  <si>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</si>
  <si>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</si>
  <si>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</si>
  <si>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</si>
  <si>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</si>
  <si>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</si>
  <si>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</si>
  <si>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</si>
  <si>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</si>
  <si>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</si>
  <si>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</si>
  <si>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</si>
  <si>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</si>
  <si>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</si>
  <si>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</si>
  <si>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</si>
  <si>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</si>
  <si>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</si>
  <si>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</si>
  <si>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</si>
  <si>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</si>
  <si>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</si>
  <si>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</si>
  <si>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</si>
  <si>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</si>
  <si>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</si>
  <si>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</si>
  <si>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</si>
  <si>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</si>
  <si>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</si>
  <si>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</si>
  <si>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</si>
  <si>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</si>
  <si>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</si>
  <si>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</si>
  <si>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</si>
  <si>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</si>
  <si>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</si>
  <si>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</si>
  <si>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</si>
  <si>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</si>
  <si>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</si>
  <si>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</si>
  <si>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</si>
  <si>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</si>
  <si>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</si>
  <si>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</si>
  <si>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</si>
  <si>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</si>
  <si>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</si>
  <si>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</si>
  <si>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</si>
  <si>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</si>
  <si>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</si>
  <si>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</si>
  <si>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</si>
  <si>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</si>
  <si>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</si>
  <si>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</si>
  <si>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</si>
  <si>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</si>
  <si>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</si>
  <si>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</si>
  <si>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</si>
  <si>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</si>
  <si>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</si>
  <si>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</si>
  <si>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</si>
  <si>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</si>
  <si>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</si>
  <si>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</si>
  <si>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</si>
  <si>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</si>
  <si>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</si>
  <si>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</si>
  <si>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</si>
  <si>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</si>
  <si>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</si>
  <si>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</si>
  <si>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</si>
  <si>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</si>
  <si>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</si>
  <si>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</si>
  <si>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</si>
  <si>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</si>
  <si>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</si>
  <si>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</si>
  <si>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</si>
  <si>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</si>
  <si>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</si>
  <si>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</si>
  <si>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</si>
  <si>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</si>
  <si>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</si>
  <si>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</si>
  <si>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</si>
  <si>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</si>
  <si>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</si>
  <si>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</si>
  <si>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</si>
  <si>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</si>
  <si>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</si>
  <si>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</si>
  <si>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</si>
  <si>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</si>
  <si>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</si>
  <si>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</si>
  <si>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</si>
  <si>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</si>
  <si>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</si>
  <si>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</si>
  <si>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</si>
  <si>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</si>
  <si>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</si>
  <si>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</si>
  <si>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</si>
  <si>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</si>
  <si>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</si>
  <si>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</si>
  <si>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</si>
  <si>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</si>
  <si>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</si>
  <si>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</si>
  <si>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</si>
  <si>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</si>
  <si>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</si>
  <si>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</si>
  <si>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</si>
  <si>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</si>
  <si>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</si>
  <si>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</si>
  <si>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</si>
  <si>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</si>
  <si>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</si>
  <si>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</si>
  <si>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</si>
  <si>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</si>
  <si>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</si>
  <si>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</si>
  <si>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</si>
  <si>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</si>
  <si>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</si>
  <si>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</si>
  <si>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</si>
  <si>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</si>
  <si>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</si>
  <si>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</si>
  <si>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</si>
  <si>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</si>
  <si>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</si>
  <si>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</si>
  <si>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</si>
  <si>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</si>
  <si>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</si>
  <si>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</si>
  <si>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</si>
  <si>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</si>
  <si>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</si>
  <si>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</si>
  <si>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</si>
  <si>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</si>
  <si>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</si>
  <si>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</si>
  <si>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</si>
  <si>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</si>
  <si>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</si>
  <si>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</si>
  <si>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</si>
  <si>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</si>
  <si>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</si>
  <si>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</si>
  <si>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</si>
  <si>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</si>
  <si>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</si>
  <si>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</si>
  <si>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</si>
  <si>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</si>
  <si>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</si>
  <si>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</si>
  <si>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</si>
  <si>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</si>
  <si>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</si>
  <si>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</si>
  <si>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</si>
  <si>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</si>
  <si>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</si>
  <si>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</si>
  <si>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</si>
  <si>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</si>
  <si>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</si>
  <si>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</si>
  <si>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</si>
  <si>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</si>
  <si>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</si>
  <si>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</si>
  <si>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</si>
  <si>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</si>
  <si>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</si>
  <si>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</si>
  <si>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</si>
  <si>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</si>
  <si>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</si>
  <si>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</si>
  <si>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</si>
  <si>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</si>
  <si>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</si>
  <si>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</si>
  <si>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</si>
  <si>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</si>
  <si>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</si>
  <si>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</si>
  <si>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</si>
  <si>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</si>
  <si>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</si>
  <si>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</si>
  <si>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</si>
  <si>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</si>
  <si>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</si>
  <si>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</si>
  <si>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</si>
  <si>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</si>
  <si>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</si>
  <si>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</si>
  <si>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</si>
  <si>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</si>
  <si>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</si>
  <si>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</si>
  <si>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</si>
  <si>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</si>
  <si>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</si>
  <si>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</si>
  <si>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</si>
  <si>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</si>
  <si>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</si>
  <si>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</si>
  <si>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</si>
  <si>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</si>
  <si>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</si>
  <si>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</si>
  <si>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</si>
  <si>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</si>
  <si>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</si>
  <si>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</si>
  <si>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</si>
  <si>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</si>
  <si>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</si>
  <si>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</si>
  <si>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</si>
  <si>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</si>
  <si>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</si>
  <si>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</si>
  <si>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</si>
  <si>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</si>
  <si>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</si>
  <si>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</si>
  <si>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</si>
  <si>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</si>
  <si>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</si>
  <si>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</si>
  <si>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</si>
  <si>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</si>
  <si>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</si>
  <si>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</si>
  <si>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</si>
  <si>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</si>
  <si>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</si>
  <si>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</si>
  <si>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</si>
  <si>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</si>
  <si>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</si>
  <si>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</si>
  <si>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</si>
  <si>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</si>
  <si>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</si>
  <si>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</si>
  <si>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</si>
  <si>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</si>
  <si>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</si>
  <si>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</si>
  <si>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</si>
  <si>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</si>
  <si>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</si>
  <si>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</si>
  <si>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</si>
  <si>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</si>
  <si>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</si>
  <si>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</si>
  <si>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</si>
  <si>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</si>
  <si>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</si>
  <si>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</si>
  <si>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</si>
  <si>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</si>
  <si>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</si>
  <si>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</si>
  <si>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</si>
  <si>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</si>
  <si>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</si>
  <si>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</si>
  <si>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</si>
  <si>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</si>
  <si>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</si>
  <si>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</si>
  <si>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</si>
  <si>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</si>
  <si>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</si>
  <si>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</si>
  <si>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</si>
  <si>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</si>
  <si>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</si>
  <si>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</si>
  <si>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</si>
  <si>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</si>
  <si>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</si>
  <si>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</si>
  <si>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</si>
  <si>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</si>
  <si>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</si>
  <si>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</si>
  <si>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</si>
  <si>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</si>
  <si>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</si>
  <si>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</si>
  <si>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</si>
  <si>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</si>
  <si>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</si>
  <si>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</si>
  <si>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</si>
  <si>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</si>
  <si>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</si>
  <si>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</si>
  <si>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</si>
  <si>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</si>
  <si>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</si>
  <si>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</si>
  <si>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</si>
  <si>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</si>
  <si>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</si>
  <si>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</si>
  <si>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</si>
  <si>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</si>
  <si>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</si>
  <si>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</si>
  <si>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</si>
  <si>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</si>
  <si>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</si>
  <si>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</si>
  <si>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</si>
  <si>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</si>
  <si>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</si>
  <si>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</si>
  <si>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</si>
  <si>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</si>
  <si>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</si>
  <si>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</si>
  <si>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</si>
  <si>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</si>
  <si>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</si>
  <si>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</si>
  <si>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</si>
  <si>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</si>
  <si>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</si>
  <si>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</si>
  <si>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</si>
  <si>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</si>
  <si>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</si>
  <si>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</si>
  <si>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</si>
  <si>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</si>
  <si>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</si>
  <si>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</si>
  <si>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</si>
  <si>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</si>
  <si>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</si>
  <si>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</si>
  <si>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</si>
  <si>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</si>
  <si>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</si>
  <si>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</si>
  <si>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</si>
  <si>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</si>
  <si>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</si>
  <si>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</si>
  <si>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</si>
  <si>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</si>
  <si>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</si>
  <si>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</si>
  <si>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</si>
  <si>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</si>
  <si>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</si>
  <si>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</si>
  <si>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</si>
  <si>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</si>
  <si>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</si>
  <si>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</si>
  <si>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</si>
  <si>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</si>
  <si>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</si>
  <si>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</si>
  <si>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</si>
  <si>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</si>
  <si>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</si>
  <si>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</si>
  <si>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</si>
  <si>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</si>
  <si>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</si>
  <si>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</si>
  <si>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</si>
  <si>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</si>
  <si>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</si>
  <si>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</si>
  <si>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</si>
  <si>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</si>
  <si>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</si>
  <si>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</si>
  <si>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</si>
  <si>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</si>
  <si>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</si>
  <si>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</si>
  <si>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</si>
  <si>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</si>
  <si>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</si>
  <si>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</si>
  <si>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</si>
  <si>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</si>
  <si>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</si>
  <si>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</si>
  <si>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</si>
  <si>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</si>
  <si>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</si>
  <si>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</si>
  <si>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</si>
  <si>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</si>
  <si>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</si>
  <si>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</si>
  <si>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</si>
  <si>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</si>
  <si>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</si>
  <si>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</si>
  <si>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</si>
  <si>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</si>
  <si>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</si>
  <si>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</si>
  <si>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</si>
  <si>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</si>
  <si>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</si>
  <si>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</si>
  <si>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</si>
  <si>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</si>
  <si>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</si>
  <si>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</si>
  <si>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</si>
  <si>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</si>
  <si>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</si>
  <si>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</si>
  <si>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</si>
  <si>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</si>
  <si>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</si>
  <si>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</si>
  <si>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</si>
  <si>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</si>
  <si>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</si>
  <si>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</si>
  <si>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</si>
  <si>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</si>
  <si>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</si>
  <si>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</si>
  <si>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</si>
  <si>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</si>
  <si>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</si>
  <si>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</si>
  <si>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</si>
  <si>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</si>
  <si>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</si>
  <si>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</si>
  <si>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</si>
  <si>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</si>
  <si>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</si>
  <si>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</si>
  <si>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</si>
  <si>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</si>
  <si>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</si>
  <si>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</si>
  <si>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</si>
  <si>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</si>
  <si>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</si>
  <si>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</si>
  <si>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</si>
  <si>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</si>
  <si>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</si>
  <si>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</si>
  <si>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</si>
  <si>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</si>
  <si>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</si>
  <si>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</si>
  <si>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</si>
  <si>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</si>
  <si>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</si>
  <si>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</si>
  <si>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</si>
  <si>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</si>
  <si>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</si>
  <si>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</si>
  <si>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</si>
  <si>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</si>
  <si>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</si>
  <si>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</si>
  <si>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</si>
  <si>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</si>
  <si>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</si>
  <si>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</si>
  <si>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</si>
  <si>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</si>
  <si>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</si>
  <si>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</si>
  <si>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</si>
  <si>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</si>
  <si>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</si>
  <si>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</si>
  <si>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</si>
  <si>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</si>
  <si>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</si>
  <si>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</si>
  <si>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</si>
  <si>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</si>
  <si>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</si>
  <si>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</si>
  <si>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</si>
  <si>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</si>
  <si>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</si>
  <si>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</si>
  <si>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</si>
  <si>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</si>
  <si>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</si>
  <si>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</si>
  <si>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</si>
  <si>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</si>
  <si>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</si>
  <si>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</si>
  <si>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</si>
  <si>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</si>
  <si>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</si>
  <si>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</si>
  <si>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</si>
  <si>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</si>
  <si>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</si>
  <si>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</si>
  <si>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</si>
  <si>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</si>
  <si>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</si>
  <si>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</si>
  <si>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</si>
  <si>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</si>
  <si>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</si>
  <si>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</si>
  <si>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</si>
  <si>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</si>
  <si>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</si>
  <si>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</si>
  <si>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</si>
  <si>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</si>
  <si>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</si>
  <si>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</si>
  <si>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</si>
  <si>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</si>
  <si>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</si>
  <si>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</si>
  <si>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</si>
  <si>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</si>
  <si>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</si>
  <si>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</si>
  <si>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</si>
  <si>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</si>
  <si>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</si>
  <si>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</si>
  <si>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</si>
  <si>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</si>
  <si>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</si>
  <si>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</si>
  <si>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</si>
  <si>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</si>
  <si>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</si>
  <si>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</si>
  <si>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</si>
  <si>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</si>
  <si>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</si>
  <si>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</si>
  <si>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</si>
  <si>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</si>
  <si>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</si>
  <si>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</si>
  <si>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</si>
  <si>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</si>
  <si>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</si>
  <si>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</si>
  <si>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</si>
  <si>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</si>
  <si>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</si>
  <si>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</si>
  <si>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</si>
  <si>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</si>
  <si>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</si>
  <si>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</si>
  <si>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</si>
  <si>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</si>
  <si>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</si>
  <si>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</si>
  <si>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</si>
  <si>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</si>
  <si>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</si>
  <si>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</si>
  <si>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</si>
  <si>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</si>
  <si>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</si>
  <si>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</si>
  <si>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</si>
  <si>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</si>
  <si>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</si>
  <si>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</si>
  <si>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</si>
  <si>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</si>
  <si>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</si>
  <si>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</si>
  <si>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</si>
  <si>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</si>
  <si>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</si>
  <si>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</si>
  <si>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</si>
  <si>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</si>
  <si>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</si>
  <si>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</si>
  <si>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</si>
  <si>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</si>
  <si>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</si>
  <si>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</si>
  <si>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</si>
  <si>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</si>
  <si>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</si>
  <si>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</si>
  <si>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</si>
  <si>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</si>
  <si>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</si>
  <si>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</si>
  <si>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</si>
  <si>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</si>
  <si>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</si>
  <si>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</si>
  <si>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</si>
  <si>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</si>
  <si>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</si>
  <si>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</si>
  <si>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</si>
  <si>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</si>
  <si>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</si>
  <si>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</si>
  <si>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</si>
  <si>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</si>
  <si>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</si>
  <si>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</si>
  <si>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</si>
  <si>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</si>
  <si>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</si>
  <si>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</si>
  <si>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</si>
  <si>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</si>
  <si>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</si>
  <si>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</si>
  <si>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</si>
  <si>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</si>
  <si>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</si>
  <si>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</si>
  <si>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</si>
  <si>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</si>
  <si>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</si>
  <si>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</si>
  <si>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</si>
  <si>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</si>
  <si>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</si>
  <si>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</si>
  <si>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</si>
  <si>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</si>
  <si>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</si>
  <si>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</si>
  <si>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</si>
  <si>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</si>
  <si>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</si>
  <si>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</si>
  <si>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</si>
  <si>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</si>
  <si>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</si>
  <si>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</si>
  <si>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</si>
  <si>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</si>
  <si>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</si>
  <si>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</si>
  <si>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</si>
  <si>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</si>
  <si>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</si>
  <si>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</si>
  <si>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</si>
  <si>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</si>
  <si>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</si>
  <si>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</si>
  <si>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</si>
  <si>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</si>
  <si>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</si>
  <si>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</si>
  <si>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</si>
  <si>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</si>
  <si>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</si>
  <si>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</si>
  <si>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</si>
  <si>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</si>
  <si>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</si>
  <si>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</si>
  <si>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</si>
  <si>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</si>
  <si>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</si>
  <si>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</si>
  <si>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</si>
  <si>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</si>
  <si>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</si>
  <si>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</si>
  <si>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</si>
  <si>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</si>
  <si>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</si>
  <si>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</si>
  <si>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</si>
  <si>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</si>
  <si>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</si>
  <si>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</si>
  <si>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</si>
  <si>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</si>
  <si>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</si>
  <si>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</si>
  <si>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</si>
  <si>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</si>
  <si>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</si>
  <si>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</si>
  <si>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</si>
  <si>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</si>
  <si>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</si>
  <si>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</si>
  <si>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</si>
  <si>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</si>
  <si>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</si>
  <si>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</si>
  <si>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</si>
  <si>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</si>
  <si>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</si>
  <si>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</si>
  <si>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</si>
  <si>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</si>
  <si>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</si>
  <si>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</si>
  <si>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</si>
  <si>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</si>
  <si>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</si>
  <si>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</si>
  <si>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</si>
  <si>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</si>
  <si>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</si>
  <si>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</si>
  <si>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</si>
  <si>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</si>
  <si>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</si>
  <si>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</si>
  <si>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</si>
  <si>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</si>
  <si>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</si>
  <si>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</si>
  <si>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</si>
  <si>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</si>
  <si>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</si>
  <si>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</si>
  <si>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</si>
  <si>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</si>
  <si>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</si>
  <si>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</si>
  <si>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</si>
  <si>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</si>
  <si>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</si>
  <si>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</si>
  <si>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</si>
  <si>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</si>
  <si>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</si>
  <si>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</si>
  <si>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</si>
  <si>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</si>
  <si>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</si>
  <si>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</si>
  <si>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</si>
  <si>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</si>
  <si>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</si>
  <si>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</si>
  <si>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</si>
  <si>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</si>
  <si>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</si>
  <si>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</si>
  <si>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</si>
  <si>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</si>
  <si>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</si>
  <si>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</si>
  <si>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</si>
  <si>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</si>
  <si>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</si>
  <si>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</si>
  <si>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</si>
  <si>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</si>
  <si>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</si>
  <si>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</si>
  <si>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</si>
  <si>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</si>
  <si>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</si>
  <si>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</si>
  <si>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</si>
  <si>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</si>
  <si>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</si>
  <si>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</si>
  <si>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</si>
  <si>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</si>
  <si>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</si>
  <si>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</si>
  <si>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</si>
  <si>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</si>
  <si>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</si>
  <si>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</si>
  <si>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</si>
  <si>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</si>
  <si>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</si>
  <si>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</si>
  <si>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</si>
  <si>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</si>
  <si>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</si>
  <si>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</si>
  <si>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</si>
  <si>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</si>
  <si>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</si>
  <si>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</si>
  <si>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</si>
  <si>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</si>
  <si>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</si>
  <si>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</si>
  <si>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</si>
  <si>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</si>
  <si>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</si>
  <si>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</si>
  <si>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</si>
  <si>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</si>
  <si>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</si>
  <si>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</si>
  <si>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</si>
  <si>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</si>
  <si>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</si>
  <si>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</si>
  <si>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</si>
  <si>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</si>
  <si>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</si>
  <si>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</si>
  <si>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</si>
  <si>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</si>
  <si>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</si>
  <si>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</si>
  <si>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</si>
  <si>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</si>
  <si>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</si>
  <si>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</si>
  <si>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</si>
  <si>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</si>
  <si>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</si>
  <si>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</si>
  <si>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</si>
  <si>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</si>
  <si>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</si>
  <si>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</si>
  <si>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</si>
  <si>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</si>
  <si>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</si>
  <si>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</si>
  <si>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</si>
  <si>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</si>
  <si>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</si>
  <si>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</si>
  <si>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</si>
  <si>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</si>
  <si>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</si>
  <si>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</si>
  <si>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</si>
  <si>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</si>
  <si>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</si>
  <si>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</si>
  <si>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</si>
  <si>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</si>
  <si>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</si>
  <si>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</si>
  <si>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</si>
  <si>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</si>
  <si>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</si>
  <si>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</si>
  <si>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</si>
  <si>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</si>
  <si>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</si>
  <si>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</si>
  <si>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</si>
  <si>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</si>
  <si>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</si>
  <si>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</si>
  <si>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</si>
  <si>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</si>
  <si>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</si>
  <si>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</si>
  <si>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</si>
  <si>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</si>
  <si>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</si>
  <si>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</si>
  <si>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</si>
  <si>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</si>
  <si>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</si>
  <si>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</si>
  <si>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</si>
  <si>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</si>
  <si>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</si>
  <si>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</si>
  <si>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</si>
  <si>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</si>
  <si>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</si>
  <si>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</si>
  <si>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</si>
  <si>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</si>
  <si>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</si>
  <si>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</si>
  <si>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</si>
  <si>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</si>
  <si>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</si>
  <si>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</si>
  <si>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</si>
  <si>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</si>
  <si>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</si>
  <si>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</si>
  <si>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</si>
  <si>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</si>
  <si>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</si>
  <si>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</si>
  <si>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</si>
  <si>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</si>
  <si>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</si>
  <si>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</si>
  <si>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</si>
  <si>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</si>
  <si>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</si>
  <si>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</si>
  <si>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</si>
  <si>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</si>
  <si>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</si>
  <si>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</si>
  <si>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</si>
  <si>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</si>
  <si>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</si>
  <si>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</si>
  <si>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</si>
  <si>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</si>
  <si>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</si>
  <si>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</si>
  <si>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</si>
  <si>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</si>
  <si>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</si>
  <si>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</si>
  <si>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</si>
  <si>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</si>
  <si>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</si>
  <si>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</si>
  <si>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</si>
  <si>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</si>
  <si>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</si>
  <si>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</si>
  <si>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</si>
  <si>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</si>
  <si>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</si>
  <si>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</si>
  <si>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</si>
  <si>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</si>
  <si>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</si>
  <si>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</si>
  <si>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</si>
  <si>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</si>
  <si>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</si>
  <si>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</si>
  <si>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</si>
  <si>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</si>
  <si>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</si>
  <si>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</si>
  <si>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</si>
  <si>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</si>
  <si>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</si>
  <si>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</si>
  <si>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</si>
  <si>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</si>
  <si>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</si>
  <si>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</si>
  <si>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</si>
  <si>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</si>
  <si>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</si>
  <si>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</si>
  <si>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</si>
  <si>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</si>
  <si>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</si>
  <si>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</si>
  <si>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</si>
  <si>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</si>
  <si>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</si>
  <si>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</si>
  <si>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</si>
  <si>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</si>
  <si>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</si>
  <si>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</si>
  <si>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</si>
  <si>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</si>
  <si>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</si>
  <si>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</si>
  <si>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</si>
  <si>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</si>
  <si>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</si>
  <si>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</si>
  <si>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</si>
  <si>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</si>
  <si>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</si>
  <si>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</si>
  <si>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</si>
  <si>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</si>
  <si>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</si>
  <si>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</si>
  <si>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</si>
  <si>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</si>
  <si>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</si>
  <si>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</si>
  <si>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</si>
  <si>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</si>
  <si>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</si>
  <si>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</si>
  <si>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</si>
  <si>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</si>
  <si>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</si>
  <si>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</si>
  <si>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</si>
  <si>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</si>
  <si>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</si>
  <si>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</si>
  <si>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</si>
  <si>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</si>
  <si>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</si>
  <si>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</si>
  <si>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</si>
  <si>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</si>
  <si>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</si>
  <si>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</si>
  <si>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</si>
  <si>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</si>
  <si>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</si>
  <si>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</si>
  <si>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</si>
  <si>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</si>
  <si>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</si>
  <si>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</si>
  <si>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</si>
  <si>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</si>
  <si>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</si>
  <si>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</si>
  <si>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</si>
  <si>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</si>
  <si>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</si>
  <si>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</si>
  <si>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</si>
  <si>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</si>
  <si>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</si>
  <si>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</si>
  <si>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</si>
  <si>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</si>
  <si>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</si>
  <si>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</si>
  <si>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</si>
  <si>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</si>
  <si>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</si>
  <si>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</si>
  <si>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</si>
  <si>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</si>
  <si>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</si>
  <si>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</si>
  <si>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</si>
  <si>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</si>
  <si>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</si>
  <si>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</si>
  <si>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</si>
  <si>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</si>
  <si>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</si>
  <si>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</si>
  <si>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</si>
  <si>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</si>
  <si>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</si>
  <si>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</si>
  <si>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</si>
  <si>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</si>
  <si>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</si>
  <si>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</si>
  <si>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</si>
  <si>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</si>
  <si>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</si>
  <si>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</si>
  <si>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</si>
  <si>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</si>
  <si>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</si>
  <si>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</si>
  <si>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</si>
  <si>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</si>
  <si>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</si>
  <si>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</si>
  <si>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</si>
  <si>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</si>
  <si>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</si>
  <si>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</si>
  <si>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</si>
  <si>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</si>
  <si>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</si>
  <si>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</si>
  <si>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</si>
  <si>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</si>
  <si>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</si>
  <si>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</si>
  <si>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</si>
  <si>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</si>
  <si>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</si>
  <si>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</si>
  <si>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</si>
  <si>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</si>
  <si>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</si>
  <si>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</si>
  <si>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</si>
  <si>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</si>
  <si>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</si>
  <si>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</si>
  <si>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</si>
  <si>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</si>
  <si>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</si>
  <si>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</si>
  <si>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</si>
  <si>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</si>
  <si>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</si>
  <si>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</si>
  <si>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</si>
  <si>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</si>
  <si>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</si>
  <si>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</si>
  <si>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</si>
  <si>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</si>
  <si>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</si>
  <si>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</si>
  <si>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</si>
  <si>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</si>
  <si>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</si>
  <si>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</si>
  <si>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</si>
  <si>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</si>
  <si>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</si>
  <si>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</si>
  <si>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</si>
  <si>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</si>
  <si>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</si>
  <si>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</si>
  <si>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</si>
  <si>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</si>
  <si>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</si>
  <si>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</si>
  <si>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</si>
  <si>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</si>
  <si>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</si>
  <si>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</si>
  <si>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</si>
  <si>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</si>
  <si>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</si>
  <si>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</si>
  <si>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</si>
  <si>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</si>
  <si>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</si>
  <si>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</si>
  <si>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</si>
  <si>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</si>
  <si>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</si>
  <si>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</si>
  <si>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</si>
  <si>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</si>
  <si>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</si>
  <si>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</si>
  <si>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</si>
  <si>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</si>
  <si>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</si>
  <si>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</si>
  <si>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</si>
  <si>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</si>
  <si>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</si>
  <si>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</si>
  <si>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</si>
  <si>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</si>
  <si>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</si>
  <si>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</si>
  <si>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</si>
  <si>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</si>
  <si>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</si>
  <si>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</si>
  <si>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</si>
  <si>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</si>
  <si>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</si>
  <si>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</si>
  <si>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</si>
  <si>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</si>
  <si>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</si>
  <si>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</si>
  <si>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</si>
  <si>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</si>
  <si>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</si>
  <si>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</si>
  <si>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</si>
  <si>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</si>
  <si>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</si>
  <si>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</si>
  <si>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</si>
  <si>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</si>
  <si>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</si>
  <si>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</si>
  <si>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</si>
  <si>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</si>
  <si>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</si>
  <si>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</si>
  <si>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</si>
  <si>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</si>
  <si>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</si>
  <si>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</si>
  <si>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</si>
  <si>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</si>
  <si>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</si>
  <si>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</si>
  <si>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</si>
  <si>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</si>
  <si>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</si>
  <si>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</si>
  <si>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</si>
  <si>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</si>
  <si>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</si>
  <si>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</si>
  <si>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</si>
  <si>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</si>
  <si>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</si>
  <si>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</si>
  <si>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</si>
  <si>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</si>
  <si>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</si>
  <si>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</si>
  <si>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</si>
  <si>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</si>
  <si>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</si>
  <si>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</si>
  <si>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</si>
  <si>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</si>
  <si>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</si>
  <si>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</si>
  <si>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</si>
  <si>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</si>
  <si>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</si>
  <si>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</si>
  <si>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</si>
  <si>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</si>
  <si>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</si>
  <si>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</si>
  <si>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</si>
  <si>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</si>
  <si>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</si>
  <si>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</si>
  <si>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</si>
  <si>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</si>
  <si>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</si>
  <si>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</si>
  <si>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</si>
  <si>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</si>
  <si>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</si>
  <si>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</si>
  <si>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</si>
  <si>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</si>
  <si>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</si>
  <si>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</si>
  <si>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</si>
  <si>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</si>
  <si>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</si>
  <si>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</si>
  <si>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</si>
  <si>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</si>
  <si>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</si>
  <si>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</si>
  <si>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</si>
  <si>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</si>
  <si>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</si>
  <si>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</si>
  <si>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</si>
  <si>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</si>
  <si>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</si>
  <si>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</si>
  <si>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</si>
  <si>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</si>
  <si>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</si>
  <si>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</si>
  <si>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</si>
  <si>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</si>
  <si>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</si>
  <si>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</si>
  <si>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</si>
  <si>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</si>
  <si>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</si>
  <si>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</si>
  <si>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</si>
  <si>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</si>
  <si>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</si>
  <si>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</si>
  <si>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</si>
  <si>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</si>
  <si>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</si>
  <si>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</si>
  <si>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</si>
  <si>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</si>
  <si>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</si>
  <si>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</si>
  <si>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</si>
  <si>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</si>
  <si>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</si>
  <si>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</si>
  <si>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</si>
  <si>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</si>
  <si>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</si>
  <si>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</si>
  <si>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</si>
  <si>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</si>
  <si>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</si>
  <si>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</si>
  <si>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</si>
  <si>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</si>
  <si>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</si>
  <si>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</si>
  <si>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</si>
  <si>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</si>
  <si>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</si>
  <si>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</si>
  <si>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</si>
  <si>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</si>
  <si>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</si>
  <si>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</si>
  <si>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</si>
  <si>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</si>
  <si>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</si>
  <si>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</si>
  <si>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</si>
  <si>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</si>
  <si>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</si>
  <si>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</si>
  <si>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</si>
  <si>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</si>
  <si>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</si>
  <si>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</si>
  <si>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</si>
  <si>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</si>
  <si>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</si>
  <si>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</si>
  <si>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</si>
  <si>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</si>
  <si>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</si>
  <si>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</si>
  <si>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</si>
  <si>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</si>
  <si>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</si>
  <si>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</si>
  <si>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</si>
  <si>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</si>
  <si>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</si>
  <si>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</si>
  <si>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</si>
  <si>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</si>
  <si>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</si>
  <si>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</si>
  <si>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</si>
  <si>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</si>
  <si>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</si>
  <si>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</si>
  <si>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</si>
  <si>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</si>
  <si>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</si>
  <si>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</si>
  <si>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</si>
  <si>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</si>
  <si>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</si>
  <si>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</si>
  <si>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</si>
  <si>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</si>
  <si>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</si>
  <si>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</si>
  <si>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</si>
  <si>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</si>
  <si>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</si>
  <si>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</si>
  <si>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</si>
  <si>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</si>
  <si>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</si>
  <si>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</si>
  <si>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</si>
  <si>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</si>
  <si>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</si>
  <si>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</si>
  <si>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</si>
  <si>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</si>
  <si>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</si>
  <si>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</si>
  <si>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</si>
  <si>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</si>
  <si>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</si>
  <si>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</si>
  <si>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</si>
  <si>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</si>
  <si>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</si>
  <si>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</si>
  <si>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</si>
  <si>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</si>
  <si>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</si>
  <si>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</si>
  <si>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</si>
  <si>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</si>
  <si>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</si>
  <si>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</si>
  <si>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</si>
  <si>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</si>
  <si>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</si>
  <si>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</si>
  <si>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</si>
  <si>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</si>
  <si>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</si>
  <si>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</si>
  <si>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</si>
  <si>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</si>
  <si>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</si>
  <si>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</si>
  <si>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</si>
  <si>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</si>
  <si>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</si>
  <si>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</si>
  <si>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</si>
  <si>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</si>
  <si>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</si>
  <si>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</si>
  <si>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</si>
  <si>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</si>
  <si>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</si>
  <si>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</si>
  <si>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</si>
  <si>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</si>
  <si>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</si>
  <si>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</si>
  <si>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</si>
  <si>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</si>
  <si>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</si>
  <si>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</si>
  <si>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</si>
  <si>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</si>
  <si>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</si>
  <si>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</si>
  <si>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</si>
  <si>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</si>
  <si>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</si>
  <si>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</si>
  <si>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</si>
  <si>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</si>
  <si>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</si>
  <si>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</si>
  <si>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</si>
  <si>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</si>
  <si>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</si>
  <si>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</si>
  <si>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</si>
  <si>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</si>
  <si>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</si>
  <si>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</si>
  <si>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</si>
  <si>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</si>
  <si>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</si>
  <si>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</si>
  <si>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</si>
  <si>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</si>
  <si>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</si>
  <si>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</si>
  <si>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</si>
  <si>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</si>
  <si>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</si>
  <si>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</si>
  <si>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</si>
  <si>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</si>
  <si>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</si>
  <si>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</si>
  <si>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</si>
  <si>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</si>
  <si>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</si>
  <si>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</si>
  <si>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</si>
  <si>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</si>
  <si>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</si>
  <si>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</si>
  <si>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</si>
  <si>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</si>
  <si>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</si>
  <si>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</si>
  <si>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</si>
  <si>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</si>
  <si>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</si>
  <si>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</si>
  <si>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</si>
  <si>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</si>
  <si>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</si>
  <si>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</si>
  <si>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</si>
  <si>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</si>
  <si>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</si>
  <si>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</si>
  <si>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</si>
  <si>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</si>
  <si>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</si>
  <si>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</si>
  <si>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</si>
  <si>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</si>
  <si>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</si>
  <si>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</si>
  <si>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</si>
  <si>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</si>
  <si>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</si>
  <si>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</si>
  <si>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</si>
  <si>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</si>
  <si>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</si>
  <si>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</si>
  <si>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</si>
  <si>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</si>
  <si>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</si>
  <si>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</si>
  <si>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</si>
  <si>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</si>
  <si>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</si>
  <si>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</si>
  <si>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</si>
  <si>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</si>
  <si>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</si>
  <si>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</si>
  <si>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</si>
  <si>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</si>
  <si>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</si>
  <si>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</si>
  <si>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</si>
  <si>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</si>
  <si>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</si>
  <si>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</si>
  <si>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</si>
  <si>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</si>
  <si>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</si>
  <si>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</si>
  <si>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</si>
  <si>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</si>
  <si>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</si>
  <si>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</si>
  <si>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</si>
  <si>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</si>
  <si>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</si>
  <si>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</si>
  <si>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</si>
  <si>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</si>
  <si>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</si>
  <si>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</si>
  <si>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</si>
  <si>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</si>
  <si>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</si>
  <si>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</si>
  <si>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</si>
  <si>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</si>
  <si>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</si>
  <si>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</si>
  <si>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</si>
  <si>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</si>
  <si>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</si>
  <si>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</si>
  <si>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</si>
  <si>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</si>
  <si>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</si>
  <si>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</si>
  <si>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</si>
  <si>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</si>
  <si>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</si>
  <si>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</si>
  <si>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</si>
  <si>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</si>
  <si>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</si>
  <si>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</si>
  <si>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</si>
  <si>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</si>
  <si>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</si>
  <si>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</si>
  <si>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</si>
  <si>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</si>
  <si>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</si>
  <si>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</si>
  <si>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</si>
  <si>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</si>
  <si>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</si>
  <si>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</si>
  <si>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</si>
  <si>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</si>
  <si>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</si>
  <si>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</si>
  <si>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</si>
  <si>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</si>
  <si>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</si>
  <si>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</si>
  <si>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</si>
  <si>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</si>
  <si>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</si>
  <si>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</si>
  <si>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</si>
  <si>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</si>
  <si>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</si>
  <si>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</si>
  <si>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</si>
  <si>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</si>
  <si>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</si>
  <si>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</si>
  <si>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</si>
  <si>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</si>
  <si>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</si>
  <si>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</si>
  <si>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</si>
  <si>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</si>
  <si>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</si>
  <si>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</si>
  <si>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</si>
  <si>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</si>
  <si>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</si>
  <si>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</si>
  <si>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</si>
  <si>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</si>
  <si>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</si>
  <si>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</si>
  <si>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</si>
  <si>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</si>
  <si>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</si>
  <si>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</si>
  <si>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</si>
  <si>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</si>
  <si>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</si>
  <si>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</si>
  <si>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</si>
  <si>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</si>
  <si>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</si>
  <si>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</si>
  <si>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</si>
  <si>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</si>
  <si>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</si>
  <si>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</si>
  <si>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</si>
  <si>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</si>
  <si>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</si>
  <si>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</si>
  <si>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</si>
  <si>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</si>
  <si>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</si>
  <si>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</si>
  <si>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</si>
  <si>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</si>
  <si>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</si>
  <si>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</si>
  <si>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</si>
  <si>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</si>
  <si>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</si>
  <si>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</si>
  <si>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</si>
  <si>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</si>
  <si>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</si>
  <si>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</si>
  <si>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</si>
  <si>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</si>
  <si>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</si>
  <si>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</si>
  <si>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</si>
  <si>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</si>
  <si>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</si>
  <si>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</si>
  <si>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</si>
  <si>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</si>
  <si>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</si>
  <si>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</si>
  <si>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</si>
  <si>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</si>
  <si>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</si>
  <si>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</si>
  <si>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</si>
  <si>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</si>
  <si>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</si>
  <si>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</si>
  <si>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</si>
  <si>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</si>
  <si>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</si>
  <si>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</si>
  <si>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</si>
  <si>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</si>
  <si>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</si>
  <si>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</si>
  <si>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</si>
  <si>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</si>
  <si>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</si>
  <si>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</si>
  <si>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</si>
  <si>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</si>
  <si>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</si>
  <si>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</si>
  <si>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</si>
  <si>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</si>
  <si>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</si>
  <si>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</si>
  <si>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</si>
  <si>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</si>
  <si>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</si>
  <si>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</si>
  <si>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</si>
  <si>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</si>
  <si>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</si>
  <si>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</si>
  <si>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</si>
  <si>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</si>
  <si>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</si>
  <si>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</si>
  <si>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</si>
  <si>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</si>
  <si>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</si>
  <si>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</si>
  <si>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</si>
  <si>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</si>
  <si>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</si>
  <si>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</si>
  <si>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</si>
  <si>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</si>
  <si>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</si>
  <si>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</si>
  <si>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</si>
  <si>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</si>
  <si>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</si>
  <si>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</si>
  <si>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</si>
  <si>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</si>
  <si>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</si>
  <si>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</si>
  <si>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</si>
  <si>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</si>
  <si>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</si>
  <si>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</si>
  <si>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</si>
  <si>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</si>
  <si>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</si>
  <si>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</si>
  <si>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</si>
  <si>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</si>
  <si>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</si>
  <si>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</si>
  <si>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</si>
  <si>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</si>
  <si>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</si>
  <si>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</si>
  <si>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</si>
  <si>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</si>
  <si>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</si>
  <si>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</si>
  <si>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</si>
  <si>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</si>
  <si>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</si>
  <si>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</si>
  <si>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</si>
  <si>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</si>
  <si>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</si>
  <si>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</si>
  <si>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</si>
  <si>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</si>
  <si>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</si>
  <si>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</si>
  <si>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</si>
  <si>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</si>
  <si>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</si>
  <si>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</si>
  <si>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</si>
  <si>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</si>
  <si>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</si>
  <si>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</si>
  <si>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</si>
  <si>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</si>
  <si>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</si>
  <si>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</si>
  <si>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</si>
  <si>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</si>
  <si>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</si>
  <si>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</si>
  <si>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</si>
  <si>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</si>
  <si>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</si>
  <si>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</si>
  <si>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</si>
  <si>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</si>
  <si>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</si>
  <si>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</si>
  <si>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</si>
  <si>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</si>
  <si>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</si>
  <si>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</si>
  <si>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</si>
  <si>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</si>
  <si>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</si>
  <si>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</si>
  <si>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</si>
  <si>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</si>
  <si>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</si>
  <si>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</si>
  <si>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</si>
  <si>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</si>
  <si>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</si>
  <si>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</si>
  <si>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</si>
  <si>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</si>
  <si>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</si>
  <si>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</si>
  <si>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</si>
  <si>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</si>
  <si>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</si>
  <si>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</si>
  <si>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</si>
  <si>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</si>
  <si>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</si>
  <si>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</si>
  <si>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</si>
  <si>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</si>
  <si>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</si>
  <si>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</si>
  <si>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</si>
  <si>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</si>
  <si>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</si>
  <si>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</si>
  <si>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</si>
  <si>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</si>
  <si>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</si>
  <si>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</si>
  <si>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</si>
  <si>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</si>
  <si>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</si>
  <si>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</si>
  <si>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</si>
  <si>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</si>
  <si>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</si>
  <si>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</si>
  <si>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</si>
  <si>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</si>
  <si>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</si>
  <si>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</si>
  <si>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</si>
  <si>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</si>
  <si>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</si>
  <si>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</si>
  <si>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</si>
  <si>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</si>
  <si>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</si>
  <si>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</si>
  <si>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</si>
  <si>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</si>
  <si>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</si>
  <si>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</si>
  <si>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</si>
  <si>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</si>
  <si>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</si>
  <si>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</si>
  <si>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</si>
  <si>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</si>
  <si>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</si>
  <si>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</si>
  <si>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</si>
  <si>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</si>
  <si>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</si>
  <si>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</si>
  <si>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</si>
  <si>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</si>
  <si>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</si>
  <si>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</si>
  <si>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</si>
  <si>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</si>
  <si>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</si>
  <si>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</si>
  <si>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</si>
  <si>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</si>
  <si>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</si>
  <si>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</si>
  <si>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</si>
  <si>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</si>
  <si>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</si>
  <si>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</si>
  <si>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</si>
  <si>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</si>
  <si>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</si>
  <si>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</si>
  <si>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</si>
  <si>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</si>
  <si>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</si>
  <si>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</si>
  <si>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</si>
  <si>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</si>
  <si>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</si>
  <si>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</si>
  <si>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</si>
  <si>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</si>
  <si>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</si>
  <si>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</si>
  <si>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</si>
  <si>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</si>
  <si>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</si>
  <si>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</si>
  <si>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</si>
  <si>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</si>
  <si>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</si>
  <si>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</si>
  <si>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</si>
  <si>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</si>
  <si>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</si>
  <si>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</si>
  <si>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</si>
  <si>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</si>
  <si>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</si>
  <si>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</si>
  <si>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</si>
  <si>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</si>
  <si>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</si>
  <si>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</si>
  <si>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</si>
  <si>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</si>
  <si>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</si>
  <si>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</si>
  <si>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</si>
  <si>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</si>
  <si>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</si>
  <si>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</si>
  <si>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</si>
  <si>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</si>
  <si>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</si>
  <si>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</si>
  <si>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</si>
  <si>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</si>
  <si>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</si>
  <si>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</si>
  <si>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</si>
  <si>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</si>
  <si>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</si>
  <si>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</si>
  <si>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</si>
  <si>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</si>
  <si>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</si>
  <si>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</si>
  <si>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</si>
  <si>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</si>
  <si>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</si>
  <si>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</si>
  <si>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</si>
  <si>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</si>
  <si>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</si>
  <si>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</si>
  <si>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</si>
  <si>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</si>
  <si>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</si>
  <si>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</si>
  <si>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</si>
  <si>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</si>
  <si>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</si>
  <si>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</si>
  <si>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</si>
  <si>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</si>
  <si>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</si>
  <si>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</si>
  <si>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</si>
  <si>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</si>
  <si>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</si>
  <si>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</si>
  <si>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</si>
  <si>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</si>
  <si>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</si>
  <si>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</si>
  <si>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</si>
  <si>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</si>
  <si>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</si>
  <si>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</si>
  <si>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</si>
  <si>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</si>
  <si>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</si>
  <si>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</si>
  <si>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</si>
  <si>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</si>
  <si>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</si>
  <si>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</si>
  <si>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</si>
  <si>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</si>
  <si>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</si>
  <si>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</si>
  <si>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</si>
  <si>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</si>
  <si>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</si>
  <si>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</si>
  <si>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</si>
  <si>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</si>
  <si>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</si>
  <si>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</si>
  <si>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</si>
  <si>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</si>
  <si>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</si>
  <si>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</si>
  <si>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</si>
  <si>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</si>
  <si>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</si>
  <si>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</si>
  <si>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</si>
  <si>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</si>
  <si>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</si>
  <si>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</si>
  <si>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</si>
  <si>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</si>
  <si>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</si>
  <si>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</si>
  <si>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</si>
  <si>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</si>
  <si>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</si>
  <si>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</si>
  <si>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</si>
  <si>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</si>
  <si>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</si>
  <si>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</si>
  <si>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</si>
  <si>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</si>
  <si>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</si>
  <si>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</si>
  <si>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</si>
  <si>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</si>
  <si>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</si>
  <si>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</si>
  <si>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</si>
  <si>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</si>
  <si>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</si>
  <si>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</si>
  <si>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</si>
  <si>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</si>
  <si>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</si>
  <si>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</si>
  <si>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</si>
  <si>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</si>
  <si>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</si>
  <si>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</si>
  <si>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</si>
  <si>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</si>
  <si>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</si>
  <si>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</si>
  <si>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</si>
  <si>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</si>
  <si>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</si>
  <si>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</si>
  <si>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</si>
  <si>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</si>
  <si>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</si>
  <si>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</si>
  <si>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</si>
  <si>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</si>
  <si>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</si>
  <si>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</si>
  <si>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</si>
  <si>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</si>
  <si>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</si>
  <si>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</si>
  <si>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</si>
  <si>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</si>
  <si>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</si>
  <si>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</si>
  <si>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</si>
  <si>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</si>
  <si>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</si>
  <si>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</si>
  <si>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</si>
  <si>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</si>
  <si>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</si>
  <si>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</si>
  <si>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</si>
  <si>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</si>
  <si>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</si>
  <si>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</si>
  <si>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</si>
  <si>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</si>
  <si>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</si>
  <si>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</si>
  <si>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</si>
  <si>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</si>
  <si>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</si>
  <si>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</si>
  <si>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</si>
  <si>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</si>
  <si>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</si>
  <si>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</si>
  <si>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</si>
  <si>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</si>
  <si>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</si>
  <si>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</si>
  <si>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</si>
  <si>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</si>
  <si>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</si>
  <si>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</si>
  <si>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</si>
  <si>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</si>
  <si>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</si>
  <si>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</si>
  <si>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</si>
  <si>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</si>
  <si>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</si>
  <si>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</si>
  <si>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</si>
  <si>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</si>
  <si>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</si>
  <si>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</si>
  <si>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</si>
  <si>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</si>
  <si>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</si>
  <si>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</si>
  <si>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</si>
  <si>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</si>
  <si>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</si>
  <si>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</si>
  <si>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</si>
  <si>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</si>
  <si>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</si>
  <si>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</si>
  <si>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</si>
  <si>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</si>
  <si>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</si>
  <si>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</si>
  <si>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</si>
  <si>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</si>
  <si>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</si>
  <si>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</si>
  <si>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</si>
  <si>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</si>
  <si>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</si>
  <si>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</si>
  <si>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</si>
  <si>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</si>
  <si>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</si>
  <si>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</si>
  <si>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</si>
  <si>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</si>
  <si>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</si>
  <si>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</si>
  <si>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</si>
  <si>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</si>
  <si>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</si>
  <si>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</si>
  <si>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</si>
  <si>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</si>
  <si>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</si>
  <si>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</si>
  <si>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</si>
  <si>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</si>
  <si>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</si>
  <si>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</si>
  <si>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</si>
  <si>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</si>
  <si>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</si>
  <si>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</si>
  <si>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</si>
  <si>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</si>
  <si>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</si>
  <si>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</si>
  <si>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</si>
  <si>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</si>
  <si>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</si>
  <si>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</si>
  <si>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</si>
  <si>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</si>
  <si>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</si>
  <si>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</si>
  <si>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</si>
  <si>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</si>
  <si>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</si>
  <si>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</si>
  <si>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</si>
  <si>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</si>
  <si>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</si>
  <si>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</si>
  <si>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</si>
  <si>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</si>
  <si>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</si>
  <si>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</si>
  <si>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</si>
  <si>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</si>
  <si>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</si>
  <si>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</si>
  <si>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</si>
  <si>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</si>
  <si>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</si>
  <si>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</si>
  <si>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</si>
  <si>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</si>
  <si>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</si>
  <si>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</si>
  <si>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</si>
  <si>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</si>
  <si>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</si>
  <si>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</si>
  <si>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</si>
  <si>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</si>
  <si>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</si>
  <si>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</si>
  <si>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</si>
  <si>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</si>
  <si>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</si>
  <si>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</si>
  <si>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</si>
  <si>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</si>
  <si>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</si>
  <si>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</si>
  <si>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</si>
  <si>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</si>
  <si>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</si>
  <si>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</si>
  <si>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</si>
  <si>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</si>
  <si>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</si>
  <si>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</si>
  <si>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</si>
  <si>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</si>
  <si>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</si>
  <si>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</si>
  <si>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</si>
  <si>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</si>
  <si>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</si>
  <si>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</si>
  <si>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</si>
  <si>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</si>
  <si>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</si>
  <si>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</si>
  <si>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</si>
  <si>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</si>
  <si>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</si>
  <si>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</si>
  <si>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</si>
  <si>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</si>
  <si>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</si>
  <si>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</si>
  <si>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</si>
  <si>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</si>
  <si>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</si>
  <si>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</si>
  <si>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</si>
  <si>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</si>
  <si>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</si>
  <si>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</si>
  <si>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</si>
  <si>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</si>
  <si>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</si>
  <si>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</si>
  <si>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</si>
  <si>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</si>
  <si>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</si>
  <si>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</si>
  <si>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</si>
  <si>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</si>
  <si>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</si>
  <si>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</si>
  <si>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</si>
  <si>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</si>
  <si>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</si>
  <si>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</si>
  <si>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</si>
  <si>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</si>
  <si>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</si>
  <si>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</si>
  <si>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</si>
  <si>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</si>
  <si>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</si>
  <si>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</si>
  <si>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</si>
  <si>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</si>
  <si>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</si>
  <si>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</si>
  <si>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</si>
  <si>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</si>
  <si>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</si>
  <si>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</si>
  <si>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</si>
  <si>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</si>
  <si>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</si>
  <si>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</si>
  <si>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</si>
  <si>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</si>
  <si>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</si>
  <si>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</si>
  <si>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</si>
  <si>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</si>
  <si>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</si>
  <si>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</si>
  <si>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</si>
  <si>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</si>
  <si>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</si>
  <si>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</si>
  <si>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</si>
  <si>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</si>
  <si>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</si>
  <si>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</si>
  <si>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</si>
  <si>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</si>
  <si>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</si>
  <si>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</si>
  <si>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</si>
  <si>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</si>
  <si>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</si>
  <si>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</si>
  <si>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</si>
  <si>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</si>
  <si>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</si>
  <si>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</si>
  <si>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</si>
  <si>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</si>
  <si>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</si>
  <si>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</si>
  <si>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</si>
  <si>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</si>
  <si>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</si>
  <si>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</si>
  <si>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</si>
  <si>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</si>
  <si>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</si>
  <si>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</si>
  <si>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</si>
  <si>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</si>
  <si>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</si>
  <si>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</si>
  <si>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</si>
  <si>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</si>
  <si>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</si>
  <si>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</si>
  <si>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</si>
  <si>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</si>
  <si>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</si>
  <si>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</si>
  <si>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</si>
  <si>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</si>
  <si>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</si>
  <si>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</si>
  <si>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</si>
  <si>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</si>
  <si>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</si>
  <si>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</si>
  <si>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</si>
  <si>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</si>
  <si>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</si>
  <si>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</si>
  <si>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</si>
  <si>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</si>
  <si>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</si>
  <si>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</si>
  <si>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</si>
  <si>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</si>
  <si>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</si>
  <si>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</si>
  <si>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</si>
  <si>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</si>
  <si>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</si>
  <si>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</si>
  <si>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</si>
  <si>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</si>
  <si>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</si>
  <si>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</si>
  <si>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</si>
  <si>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</si>
  <si>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</si>
  <si>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</si>
  <si>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</si>
  <si>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</si>
  <si>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</si>
  <si>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</si>
  <si>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</si>
  <si>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</si>
  <si>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</si>
  <si>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</si>
  <si>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</si>
  <si>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</si>
  <si>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</si>
  <si>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</si>
  <si>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</si>
  <si>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</si>
  <si>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</si>
  <si>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</si>
  <si>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</si>
  <si>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</si>
  <si>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</si>
  <si>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</si>
  <si>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</si>
  <si>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</si>
  <si>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</si>
  <si>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</si>
  <si>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</si>
  <si>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</si>
  <si>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</si>
  <si>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</si>
  <si>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</si>
  <si>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</si>
  <si>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</si>
  <si>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</si>
  <si>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</si>
  <si>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</si>
  <si>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</si>
  <si>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</si>
  <si>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</si>
  <si>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</si>
  <si>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</si>
  <si>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</si>
  <si>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</si>
  <si>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</si>
  <si>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</si>
  <si>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</si>
  <si>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</si>
  <si>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</si>
  <si>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</si>
  <si>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</si>
  <si>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</si>
  <si>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</si>
  <si>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</si>
  <si>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</si>
  <si>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</si>
  <si>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</si>
  <si>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</si>
  <si>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</si>
  <si>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</si>
  <si>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</si>
  <si>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</si>
  <si>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</si>
  <si>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</si>
  <si>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</si>
  <si>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</si>
  <si>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</si>
  <si>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</si>
  <si>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</si>
  <si>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</si>
  <si>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</si>
  <si>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</si>
  <si>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</si>
  <si>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</si>
  <si>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</si>
  <si>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</si>
  <si>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</si>
  <si>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</si>
  <si>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</si>
  <si>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</si>
  <si>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</si>
  <si>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</si>
  <si>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</si>
  <si>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</si>
  <si>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</si>
  <si>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</si>
  <si>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</si>
  <si>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</si>
  <si>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</si>
  <si>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</si>
  <si>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</si>
  <si>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</si>
  <si>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</si>
  <si>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</si>
  <si>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</si>
  <si>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</si>
  <si>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</si>
  <si>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</si>
  <si>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</si>
  <si>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</si>
  <si>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</si>
  <si>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</si>
  <si>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</si>
  <si>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</si>
  <si>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</si>
  <si>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</si>
  <si>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</si>
  <si>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</si>
  <si>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</si>
  <si>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</si>
  <si>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</si>
  <si>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</si>
  <si>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</si>
  <si>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</si>
  <si>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</si>
  <si>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</si>
  <si>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</si>
  <si>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</si>
  <si>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</si>
  <si>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</si>
  <si>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</si>
  <si>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</si>
  <si>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</si>
  <si>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</si>
  <si>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</si>
  <si>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</si>
  <si>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</si>
  <si>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</si>
  <si>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</si>
  <si>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</si>
  <si>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</si>
  <si>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</si>
  <si>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</si>
  <si>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</si>
  <si>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</si>
  <si>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</si>
  <si>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</si>
  <si>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</si>
  <si>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</si>
  <si>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</si>
  <si>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</si>
  <si>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</si>
  <si>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</si>
  <si>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</si>
  <si>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</si>
  <si>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</si>
  <si>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</si>
  <si>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</si>
  <si>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</si>
  <si>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</si>
  <si>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</si>
  <si>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</si>
  <si>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</si>
  <si>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</si>
  <si>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</si>
  <si>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</si>
  <si>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</si>
  <si>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</si>
  <si>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</si>
  <si>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</si>
  <si>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</si>
  <si>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</si>
  <si>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</si>
  <si>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</si>
  <si>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</si>
  <si>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</si>
  <si>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</si>
  <si>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</si>
  <si>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</si>
  <si>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</si>
  <si>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</si>
  <si>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</si>
  <si>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</si>
  <si>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</si>
  <si>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</si>
  <si>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</si>
  <si>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</si>
  <si>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</si>
  <si>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</si>
  <si>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</si>
  <si>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</si>
  <si>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</si>
  <si>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</si>
  <si>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</si>
  <si>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</si>
  <si>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</si>
  <si>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</si>
  <si>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</si>
  <si>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</si>
  <si>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</si>
  <si>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</si>
  <si>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</si>
  <si>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</si>
  <si>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</si>
  <si>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</si>
  <si>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</si>
  <si>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</si>
  <si>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</si>
  <si>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</si>
  <si>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</si>
  <si>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</si>
  <si>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</si>
  <si>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</si>
  <si>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</si>
  <si>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</si>
  <si>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</si>
  <si>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</si>
  <si>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</si>
  <si>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</si>
  <si>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</si>
  <si>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</si>
  <si>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</si>
  <si>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</si>
  <si>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</si>
  <si>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</si>
  <si>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</si>
  <si>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</si>
  <si>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</si>
  <si>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</si>
  <si>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</si>
  <si>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</si>
  <si>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</si>
  <si>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</si>
  <si>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</si>
  <si>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</si>
  <si>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</si>
  <si>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</si>
  <si>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</si>
  <si>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</si>
  <si>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</si>
  <si>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</si>
  <si>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</si>
  <si>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</si>
  <si>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</si>
  <si>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</si>
  <si>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</si>
  <si>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</si>
  <si>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</si>
  <si>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</si>
  <si>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</si>
  <si>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</si>
  <si>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</si>
  <si>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</si>
  <si>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</si>
  <si>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</si>
  <si>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</si>
  <si>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</si>
  <si>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</si>
  <si>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</si>
  <si>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</si>
  <si>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</si>
  <si>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</si>
  <si>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</si>
  <si>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</si>
  <si>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</si>
  <si>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</si>
  <si>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</si>
  <si>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</si>
  <si>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</si>
  <si>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</si>
  <si>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</si>
  <si>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</si>
  <si>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</si>
  <si>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</si>
  <si>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</si>
  <si>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</si>
  <si>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</si>
  <si>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</si>
  <si>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</si>
  <si>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</si>
  <si>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</si>
  <si>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</si>
  <si>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</si>
  <si>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</si>
  <si>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</si>
  <si>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</si>
  <si>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</si>
  <si>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</si>
  <si>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</si>
  <si>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</si>
  <si>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</si>
  <si>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</si>
  <si>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</si>
  <si>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</si>
  <si>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</si>
  <si>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</si>
  <si>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</si>
  <si>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</si>
  <si>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</si>
  <si>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</si>
  <si>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</si>
  <si>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</si>
  <si>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</si>
  <si>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</si>
  <si>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</si>
  <si>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</si>
  <si>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</si>
  <si>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</si>
  <si>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</si>
  <si>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</si>
  <si>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</si>
  <si>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</si>
  <si>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</si>
  <si>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</si>
  <si>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</si>
  <si>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</si>
  <si>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</si>
  <si>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</si>
  <si>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</si>
  <si>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</si>
  <si>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</si>
  <si>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</si>
  <si>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</si>
  <si>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</si>
  <si>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</si>
  <si>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</si>
  <si>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</si>
  <si>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</si>
  <si>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</si>
  <si>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</si>
  <si>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</si>
  <si>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</si>
  <si>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</si>
  <si>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</si>
  <si>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</si>
  <si>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</si>
  <si>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</si>
  <si>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</si>
  <si>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</si>
  <si>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</si>
  <si>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</si>
  <si>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</si>
  <si>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</si>
  <si>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</si>
  <si>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</si>
  <si>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</si>
  <si>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</si>
  <si>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</si>
  <si>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</si>
  <si>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</si>
  <si>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</si>
  <si>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</si>
  <si>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</si>
  <si>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</si>
  <si>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</si>
  <si>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</si>
  <si>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</si>
  <si>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</si>
  <si>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</si>
  <si>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</si>
  <si>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</si>
  <si>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</si>
  <si>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</si>
  <si>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</si>
  <si>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</si>
  <si>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</si>
  <si>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</si>
  <si>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</si>
  <si>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</si>
  <si>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</si>
  <si>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</si>
  <si>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</si>
  <si>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</si>
  <si>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</si>
  <si>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</si>
  <si>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</si>
  <si>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</si>
  <si>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</si>
  <si>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</si>
  <si>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</si>
  <si>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</si>
  <si>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</si>
  <si>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</si>
  <si>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</si>
  <si>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</si>
  <si>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</si>
  <si>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</si>
  <si>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</si>
  <si>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</si>
  <si>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</si>
  <si>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</si>
  <si>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</si>
  <si>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</si>
  <si>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</si>
  <si>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</si>
  <si>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</si>
  <si>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</si>
  <si>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</si>
  <si>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</si>
  <si>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</si>
  <si>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</si>
  <si>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</si>
  <si>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</si>
  <si>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</si>
  <si>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</si>
  <si>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</si>
  <si>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</si>
  <si>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</si>
  <si>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</si>
  <si>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</si>
  <si>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</si>
  <si>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</si>
  <si>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</si>
  <si>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</si>
  <si>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</si>
  <si>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</si>
  <si>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</si>
  <si>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</si>
  <si>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</si>
  <si>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</si>
  <si>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</si>
  <si>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</si>
  <si>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</si>
  <si>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</si>
  <si>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</si>
  <si>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</si>
  <si>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</si>
  <si>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</si>
  <si>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</si>
  <si>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</si>
  <si>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</si>
  <si>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</si>
  <si>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</si>
  <si>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</si>
  <si>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</si>
  <si>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</si>
  <si>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</si>
  <si>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</si>
  <si>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</si>
  <si>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</si>
  <si>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</si>
  <si>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</si>
  <si>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</si>
  <si>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</si>
  <si>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</si>
  <si>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</si>
  <si>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</si>
  <si>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</si>
  <si>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</si>
  <si>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</si>
  <si>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</si>
  <si>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</si>
  <si>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</si>
  <si>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</si>
  <si>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</si>
  <si>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</si>
  <si>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</si>
  <si>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</si>
  <si>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</si>
  <si>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</si>
  <si>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</si>
  <si>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</si>
  <si>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</si>
  <si>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</si>
  <si>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</si>
  <si>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</si>
  <si>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</si>
  <si>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</si>
  <si>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</si>
  <si>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</si>
  <si>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</si>
  <si>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</si>
  <si>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</si>
  <si>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</si>
  <si>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</si>
  <si>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</si>
  <si>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</si>
  <si>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</si>
  <si>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</si>
  <si>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</si>
  <si>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</si>
  <si>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</si>
  <si>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</si>
  <si>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</si>
  <si>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</si>
  <si>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</si>
  <si>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</si>
  <si>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</si>
  <si>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</si>
  <si>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</si>
  <si>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</si>
  <si>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</si>
  <si>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</si>
  <si>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</si>
  <si>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</si>
  <si>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</si>
  <si>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</si>
  <si>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</si>
  <si>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</si>
  <si>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</si>
  <si>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</si>
  <si>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</si>
  <si>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</si>
  <si>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</si>
  <si>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</si>
  <si>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</si>
  <si>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</si>
  <si>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</si>
  <si>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</si>
  <si>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</si>
  <si>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</si>
  <si>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</si>
  <si>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</si>
  <si>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</si>
  <si>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</si>
  <si>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</si>
  <si>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</si>
  <si>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</si>
  <si>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</si>
  <si>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</si>
  <si>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</si>
  <si>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</si>
  <si>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</si>
  <si>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</si>
  <si>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</si>
  <si>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</si>
  <si>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</si>
  <si>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</si>
  <si>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</si>
  <si>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</si>
  <si>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</si>
  <si>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</si>
  <si>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</si>
  <si>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</si>
  <si>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</si>
  <si>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</si>
  <si>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</si>
  <si>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</si>
  <si>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</si>
  <si>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</si>
  <si>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</si>
  <si>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</si>
  <si>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</si>
  <si>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</si>
  <si>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</si>
  <si>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</si>
  <si>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</si>
  <si>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</si>
  <si>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</si>
  <si>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</si>
  <si>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</si>
  <si>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</si>
  <si>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</si>
  <si>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</si>
  <si>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</si>
  <si>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</si>
  <si>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</si>
  <si>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</si>
  <si>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</si>
  <si>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</si>
  <si>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</si>
  <si>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</si>
  <si>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</si>
  <si>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</si>
  <si>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</si>
  <si>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</si>
  <si>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</si>
  <si>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</si>
  <si>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</si>
  <si>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</si>
  <si>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</si>
  <si>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</si>
  <si>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</si>
  <si>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</si>
  <si>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</si>
  <si>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</si>
  <si>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</si>
  <si>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</si>
  <si>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</si>
  <si>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</si>
  <si>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</si>
  <si>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</si>
  <si>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</si>
  <si>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</si>
  <si>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</si>
  <si>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</si>
  <si>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</si>
  <si>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</si>
  <si>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</si>
  <si>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</si>
  <si>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</si>
  <si>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</si>
  <si>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</si>
  <si>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</si>
  <si>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</si>
  <si>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</si>
  <si>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</si>
  <si>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</si>
  <si>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</si>
  <si>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</si>
  <si>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</si>
  <si>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</si>
  <si>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</si>
  <si>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</si>
  <si>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</si>
  <si>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</si>
  <si>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</si>
  <si>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</si>
  <si>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</si>
  <si>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</si>
  <si>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</si>
  <si>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</si>
  <si>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</si>
  <si>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</si>
  <si>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</si>
  <si>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</si>
  <si>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</si>
  <si>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</si>
  <si>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</si>
  <si>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</si>
  <si>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</si>
  <si>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</si>
  <si>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</si>
  <si>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</si>
  <si>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</si>
  <si>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</si>
  <si>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</si>
  <si>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</si>
  <si>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</si>
  <si>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</si>
  <si>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</si>
  <si>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</si>
  <si>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</si>
  <si>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</si>
  <si>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</si>
  <si>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</si>
  <si>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</si>
  <si>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</si>
  <si>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</si>
  <si>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</si>
  <si>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</si>
  <si>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</si>
  <si>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</si>
  <si>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</si>
  <si>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</si>
  <si>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</si>
  <si>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</si>
  <si>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</si>
  <si>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</si>
  <si>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</si>
  <si>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</si>
  <si>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</si>
  <si>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</si>
  <si>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</si>
  <si>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</si>
  <si>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</si>
  <si>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</si>
  <si>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</si>
  <si>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</si>
  <si>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</si>
  <si>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</si>
  <si>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</si>
  <si>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</si>
  <si>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</si>
  <si>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</si>
  <si>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</si>
  <si>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</si>
  <si>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</si>
  <si>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</si>
  <si>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</si>
  <si>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</si>
  <si>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</si>
  <si>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</si>
  <si>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</si>
  <si>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</si>
  <si>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</si>
  <si>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</si>
  <si>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</si>
  <si>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</si>
  <si>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</si>
  <si>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</si>
  <si>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</si>
  <si>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</si>
  <si>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</si>
  <si>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</si>
  <si>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</si>
  <si>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</si>
  <si>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</si>
  <si>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</si>
  <si>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</si>
  <si>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</si>
  <si>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</si>
  <si>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</si>
  <si>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</si>
  <si>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</si>
  <si>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</si>
  <si>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</si>
  <si>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</si>
  <si>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</si>
  <si>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</si>
  <si>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</si>
  <si>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</si>
  <si>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</si>
  <si>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</si>
  <si>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</si>
  <si>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</si>
  <si>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</si>
  <si>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</si>
  <si>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</si>
  <si>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</si>
  <si>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</si>
  <si>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</si>
  <si>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</si>
  <si>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</si>
  <si>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</si>
  <si>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</si>
  <si>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</si>
  <si>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</si>
  <si>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</si>
  <si>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</si>
  <si>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</si>
  <si>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</si>
  <si>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</si>
  <si>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</si>
  <si>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</si>
  <si>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</si>
  <si>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</si>
  <si>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</si>
  <si>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</si>
  <si>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</si>
  <si>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</si>
  <si>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</si>
  <si>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</si>
  <si>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</si>
  <si>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</si>
  <si>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</si>
  <si>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</si>
  <si>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</si>
  <si>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</si>
  <si>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</si>
  <si>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</si>
  <si>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</si>
  <si>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</si>
  <si>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</si>
  <si>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</si>
  <si>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</si>
  <si>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</si>
  <si>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</si>
  <si>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</si>
  <si>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</si>
  <si>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</si>
  <si>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</si>
  <si>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</si>
  <si>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</si>
  <si>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</si>
  <si>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</si>
  <si>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</si>
  <si>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</si>
  <si>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</si>
  <si>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</si>
  <si>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</si>
  <si>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</si>
  <si>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</si>
  <si>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</si>
  <si>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</si>
  <si>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</si>
  <si>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</si>
  <si>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</si>
  <si>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</si>
  <si>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</si>
  <si>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</si>
  <si>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</si>
  <si>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</si>
  <si>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</si>
  <si>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</si>
  <si>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</si>
  <si>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</si>
  <si>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</si>
  <si>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</si>
  <si>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</si>
  <si>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</si>
  <si>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</si>
  <si>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</si>
  <si>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</si>
  <si>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</si>
  <si>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</si>
  <si>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</si>
  <si>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</si>
  <si>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</si>
  <si>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</si>
  <si>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</si>
  <si>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</si>
  <si>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</si>
  <si>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</si>
  <si>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</si>
  <si>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</si>
  <si>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</si>
  <si>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</si>
  <si>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</si>
  <si>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</si>
  <si>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</si>
  <si>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</si>
  <si>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</si>
  <si>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</si>
  <si>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</si>
  <si>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</si>
  <si>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</si>
  <si>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</si>
  <si>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</si>
  <si>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</si>
  <si>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</si>
  <si>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</si>
  <si>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</si>
  <si>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</si>
  <si>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</si>
  <si>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</si>
  <si>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</si>
  <si>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</si>
  <si>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</si>
  <si>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</si>
  <si>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</si>
  <si>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</si>
  <si>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</si>
  <si>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</si>
  <si>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</si>
  <si>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</si>
  <si>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</si>
  <si>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</si>
  <si>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</si>
  <si>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</si>
  <si>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</si>
  <si>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</si>
  <si>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</si>
  <si>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</si>
  <si>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</si>
  <si>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</si>
  <si>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</si>
  <si>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</si>
  <si>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</si>
  <si>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</si>
  <si>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</si>
  <si>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</si>
  <si>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</si>
  <si>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</si>
  <si>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</si>
  <si>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</si>
  <si>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</si>
  <si>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</si>
  <si>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</si>
  <si>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</si>
  <si>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</si>
  <si>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</si>
  <si>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</si>
  <si>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</si>
  <si>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</si>
  <si>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</si>
  <si>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</si>
  <si>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</si>
  <si>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</si>
  <si>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</si>
  <si>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</si>
  <si>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</si>
  <si>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</si>
  <si>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</si>
  <si>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</si>
  <si>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</si>
  <si>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</si>
  <si>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</si>
  <si>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</si>
  <si>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</si>
  <si>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</si>
  <si>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</si>
  <si>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</si>
  <si>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</si>
  <si>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</si>
  <si>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</si>
  <si>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</si>
  <si>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</si>
  <si>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</si>
  <si>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</si>
  <si>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</si>
  <si>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</si>
  <si>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</si>
  <si>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</si>
  <si>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</si>
  <si>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</si>
  <si>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</si>
  <si>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</si>
  <si>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</si>
  <si>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</si>
  <si>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</si>
  <si>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</si>
  <si>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</si>
  <si>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</si>
  <si>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</si>
  <si>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</si>
  <si>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</si>
  <si>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</si>
  <si>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</si>
  <si>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</si>
  <si>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</si>
  <si>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</si>
  <si>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</si>
  <si>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</si>
  <si>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</si>
  <si>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</si>
  <si>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</si>
  <si>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</si>
  <si>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</si>
  <si>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</si>
  <si>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</si>
  <si>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</si>
  <si>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</si>
  <si>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</si>
  <si>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</si>
  <si>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</si>
  <si>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</si>
  <si>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</si>
  <si>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</si>
  <si>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</si>
  <si>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</si>
  <si>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</si>
  <si>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</si>
  <si>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</si>
  <si>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</si>
  <si>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</si>
  <si>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</si>
  <si>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</si>
  <si>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</si>
  <si>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</si>
  <si>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</si>
  <si>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</si>
  <si>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</si>
  <si>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</si>
  <si>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</si>
  <si>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</si>
  <si>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</si>
  <si>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</si>
  <si>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</si>
  <si>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</si>
  <si>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</si>
  <si>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</si>
  <si>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</si>
  <si>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</si>
  <si>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</si>
  <si>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</si>
  <si>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</si>
  <si>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</si>
  <si>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</si>
  <si>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</si>
  <si>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</si>
  <si>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</si>
  <si>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</si>
  <si>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</si>
  <si>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</si>
  <si>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</si>
  <si>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</si>
  <si>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</si>
  <si>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</si>
  <si>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</si>
  <si>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</si>
  <si>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</si>
  <si>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</si>
  <si>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</si>
  <si>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</si>
  <si>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</si>
  <si>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</si>
  <si>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</si>
  <si>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</si>
  <si>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</si>
  <si>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</si>
  <si>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</si>
  <si>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</si>
  <si>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</si>
  <si>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</si>
  <si>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</si>
  <si>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</si>
  <si>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</si>
  <si>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</si>
  <si>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</si>
  <si>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</si>
  <si>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</si>
  <si>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</si>
  <si>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</si>
  <si>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</si>
  <si>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</si>
  <si>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</si>
  <si>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</si>
  <si>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</si>
  <si>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</si>
  <si>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</si>
  <si>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</si>
  <si>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</si>
  <si>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</si>
  <si>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</si>
  <si>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</si>
  <si>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</si>
  <si>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</si>
  <si>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</si>
  <si>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</si>
  <si>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</si>
  <si>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</si>
  <si>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</si>
  <si>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</si>
  <si>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</si>
  <si>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</si>
  <si>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</si>
  <si>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</si>
  <si>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</si>
  <si>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</si>
  <si>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</si>
  <si>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</si>
  <si>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</si>
  <si>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</si>
  <si>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</si>
  <si>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</si>
  <si>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</si>
  <si>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</si>
  <si>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</si>
  <si>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</si>
  <si>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</si>
  <si>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</si>
  <si>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</si>
  <si>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</si>
  <si>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</si>
  <si>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</si>
  <si>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</si>
  <si>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</si>
  <si>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</si>
  <si>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</si>
  <si>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</si>
  <si>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</si>
  <si>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</si>
  <si>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</si>
  <si>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</si>
  <si>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</si>
  <si>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</si>
  <si>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</si>
  <si>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</si>
  <si>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</si>
  <si>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</si>
  <si>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</si>
  <si>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</si>
  <si>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</si>
  <si>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</si>
  <si>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</si>
  <si>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</si>
  <si>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</si>
  <si>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</si>
  <si>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</si>
  <si>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</si>
  <si>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</si>
  <si>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</si>
  <si>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</si>
  <si>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</si>
  <si>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</si>
  <si>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</si>
  <si>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</si>
  <si>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</si>
  <si>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</si>
  <si>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</si>
  <si>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</si>
  <si>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</si>
  <si>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</si>
  <si>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</si>
  <si>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</si>
  <si>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</si>
  <si>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</si>
  <si>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</si>
  <si>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</si>
  <si>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</si>
  <si>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</si>
  <si>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</si>
  <si>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</si>
  <si>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</si>
  <si>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</si>
  <si>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</si>
  <si>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</si>
  <si>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</si>
  <si>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</si>
  <si>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</si>
  <si>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</si>
  <si>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</si>
  <si>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</si>
  <si>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</si>
  <si>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</si>
  <si>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</si>
  <si>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</si>
  <si>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</si>
  <si>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</si>
  <si>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</si>
  <si>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</si>
  <si>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</si>
  <si>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</si>
  <si>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</si>
  <si>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</si>
  <si>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</si>
  <si>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</si>
  <si>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</si>
  <si>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</si>
  <si>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</si>
  <si>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</si>
  <si>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</si>
  <si>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</si>
  <si>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</si>
  <si>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</si>
  <si>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</si>
  <si>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</si>
  <si>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</si>
  <si>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</si>
  <si>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</si>
  <si>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</si>
  <si>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</si>
  <si>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</si>
  <si>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</si>
  <si>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</si>
  <si>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</si>
  <si>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</si>
  <si>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</si>
  <si>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</si>
  <si>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</si>
  <si>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</si>
  <si>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</si>
  <si>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</si>
  <si>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</si>
  <si>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</si>
  <si>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</si>
  <si>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</si>
  <si>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</si>
  <si>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</si>
  <si>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</si>
  <si>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</si>
  <si>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</si>
  <si>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</si>
  <si>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</si>
  <si>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</si>
  <si>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</si>
  <si>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</si>
  <si>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</si>
  <si>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</si>
  <si>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</si>
  <si>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</si>
  <si>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</si>
  <si>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</si>
  <si>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</si>
  <si>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</si>
  <si>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</si>
  <si>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</si>
  <si>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</si>
  <si>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</si>
  <si>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</si>
  <si>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</si>
  <si>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</si>
  <si>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</si>
  <si>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</si>
  <si>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</si>
  <si>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</si>
  <si>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</si>
  <si>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</si>
  <si>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</si>
  <si>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</si>
  <si>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</si>
  <si>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</si>
  <si>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</si>
  <si>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</si>
  <si>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</si>
  <si>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</si>
  <si>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</si>
  <si>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</si>
  <si>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</si>
  <si>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</si>
  <si>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</si>
  <si>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</si>
  <si>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</si>
  <si>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</si>
  <si>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</si>
  <si>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</si>
  <si>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</si>
  <si>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</si>
  <si>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</si>
  <si>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</si>
  <si>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</si>
  <si>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</si>
  <si>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</si>
  <si>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</si>
  <si>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</si>
  <si>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</si>
  <si>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</si>
  <si>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</si>
  <si>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</si>
  <si>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</si>
  <si>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</si>
  <si>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</si>
  <si>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</si>
  <si>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</si>
  <si>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</si>
  <si>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</si>
  <si>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</si>
  <si>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</si>
  <si>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</si>
  <si>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</si>
  <si>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</si>
  <si>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</si>
  <si>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</si>
  <si>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</si>
  <si>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</si>
  <si>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</si>
  <si>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</si>
  <si>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</si>
  <si>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</si>
  <si>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</si>
  <si>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</si>
  <si>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</si>
  <si>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</si>
  <si>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</si>
  <si>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</si>
  <si>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</si>
  <si>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</si>
  <si>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</si>
  <si>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</si>
  <si>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</si>
  <si>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</si>
  <si>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</si>
  <si>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</si>
  <si>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</si>
  <si>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</si>
  <si>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</si>
  <si>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</si>
  <si>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</si>
  <si>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</si>
  <si>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</si>
  <si>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</si>
  <si>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</si>
  <si>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</si>
  <si>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</si>
  <si>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</si>
  <si>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</si>
  <si>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</si>
  <si>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</si>
  <si>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</si>
  <si>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</si>
  <si>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</si>
  <si>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</si>
  <si>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</si>
  <si>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</si>
  <si>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</si>
  <si>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</si>
  <si>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</si>
  <si>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</si>
  <si>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</si>
  <si>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</si>
  <si>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</si>
  <si>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</si>
  <si>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</si>
  <si>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</si>
  <si>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</si>
  <si>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</si>
  <si>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</si>
  <si>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</si>
  <si>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</si>
  <si>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</si>
  <si>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</si>
  <si>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</si>
  <si>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</si>
  <si>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</si>
  <si>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</si>
  <si>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</si>
  <si>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</si>
  <si>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</si>
  <si>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</si>
  <si>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</si>
  <si>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</si>
  <si>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</si>
  <si>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</si>
  <si>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</si>
  <si>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</si>
  <si>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</si>
  <si>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</si>
  <si>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</si>
  <si>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</si>
  <si>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</si>
  <si>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</si>
  <si>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</si>
  <si>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</si>
  <si>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</si>
  <si>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</si>
  <si>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</si>
  <si>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</si>
  <si>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</si>
  <si>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</si>
  <si>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</si>
  <si>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</si>
  <si>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</si>
  <si>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</si>
  <si>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</si>
  <si>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</si>
  <si>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</si>
  <si>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</si>
  <si>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</si>
  <si>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</si>
  <si>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</si>
  <si>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</si>
  <si>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</si>
  <si>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</si>
  <si>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</si>
  <si>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</si>
  <si>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</si>
  <si>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</si>
  <si>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</si>
  <si>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</si>
  <si>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</si>
  <si>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</si>
  <si>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</si>
  <si>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</si>
  <si>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</si>
  <si>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</si>
  <si>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</si>
  <si>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</si>
  <si>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</si>
  <si>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</si>
  <si>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</si>
  <si>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</si>
  <si>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</si>
  <si>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</si>
  <si>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</si>
  <si>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</si>
  <si>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</si>
  <si>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</si>
  <si>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</si>
  <si>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</si>
  <si>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</si>
  <si>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</si>
  <si>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</si>
  <si>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</si>
  <si>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</si>
  <si>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</si>
  <si>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</si>
  <si>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</si>
  <si>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</si>
  <si>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</si>
  <si>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</si>
  <si>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</si>
  <si>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</si>
  <si>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</si>
  <si>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</si>
  <si>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</si>
  <si>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</si>
  <si>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</si>
  <si>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</si>
  <si>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</si>
  <si>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</si>
  <si>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</si>
  <si>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</si>
  <si>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</si>
  <si>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</si>
  <si>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</si>
  <si>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</si>
  <si>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</si>
  <si>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</si>
  <si>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</si>
  <si>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</si>
  <si>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</si>
  <si>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</si>
  <si>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</si>
  <si>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</si>
  <si>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</si>
  <si>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</si>
  <si>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</si>
  <si>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</si>
  <si>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</si>
  <si>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</si>
  <si>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</si>
  <si>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</si>
  <si>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</si>
  <si>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</si>
  <si>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</si>
  <si>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</si>
  <si>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</si>
  <si>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</si>
  <si>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</si>
  <si>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</si>
  <si>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</si>
  <si>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</si>
  <si>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</si>
  <si>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ARGENS A LE-THORONET 4</t>
  </si>
  <si>
    <t>ARGENS</t>
  </si>
  <si>
    <t>06300121</t>
  </si>
  <si>
    <t>18690155900069</t>
  </si>
  <si>
    <t>AGENCE DE L'EAU RHONE MEDITERRANEE CORSE</t>
  </si>
  <si>
    <t>34255833500077</t>
  </si>
  <si>
    <t>AQUASCOP BIOLOGIE site de Monptellier</t>
  </si>
  <si>
    <t>IBMR-19-M173</t>
  </si>
  <si>
    <t>VINCENT BOUCHAREYCHAS, ROMAIN VOLKMANN</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</si>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</sst>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964013</v>
      </c>
      <c r="G10" s="97"/>
      <c r="H10" s="98"/>
    </row>
    <row r="11" spans="1:8" ht="15">
      <c r="A11" s="10" t="s">
        <v>2277</v>
      </c>
      <c r="B11" s="47">
        <v>43706</v>
      </c>
      <c r="D11" s="10" t="s">
        <v>2280</v>
      </c>
      <c r="E11" s="52">
        <v>6269890</v>
      </c>
      <c r="G11" s="97"/>
      <c r="H11" s="98"/>
    </row>
    <row r="12" spans="1:8" ht="15">
      <c r="A12" s="10" t="s">
        <v>2283</v>
      </c>
      <c r="B12" s="52" t="s">
        <v>5294</v>
      </c>
      <c r="D12" s="10" t="s">
        <v>2281</v>
      </c>
      <c r="E12" s="52">
        <v>964098</v>
      </c>
      <c r="G12" s="99"/>
      <c r="H12" s="100"/>
    </row>
    <row r="13" spans="1:5" ht="17.25" customHeight="1" thickBot="1">
      <c r="A13" s="2"/>
      <c r="B13" s="55"/>
      <c r="D13" s="10" t="s">
        <v>2282</v>
      </c>
      <c r="E13" s="52">
        <v>6269839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964013</v>
      </c>
    </row>
    <row r="18" spans="1:3" ht="15">
      <c r="A18" s="111"/>
      <c r="B18" s="49" t="s">
        <v>2267</v>
      </c>
      <c r="C18" s="61">
        <f>E11</f>
        <v>6269890</v>
      </c>
    </row>
    <row r="19" spans="1:2" ht="15">
      <c r="A19" s="3" t="s">
        <v>2063</v>
      </c>
      <c r="B19" s="29">
        <v>100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14.17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42</v>
      </c>
      <c r="D35" s="28" t="s">
        <v>2284</v>
      </c>
      <c r="E35" s="32">
        <v>58</v>
      </c>
    </row>
    <row r="36" spans="1:5" s="7" customFormat="1" ht="15" customHeight="1">
      <c r="A36" s="5" t="s">
        <v>2113</v>
      </c>
      <c r="B36" s="30">
        <v>45</v>
      </c>
      <c r="C36" s="6"/>
      <c r="D36" s="8" t="s">
        <v>2112</v>
      </c>
      <c r="E36" s="30">
        <v>55</v>
      </c>
    </row>
    <row r="37" spans="1:5" s="7" customFormat="1" ht="15" customHeight="1">
      <c r="A37" s="5" t="s">
        <v>2111</v>
      </c>
      <c r="B37" s="30">
        <v>13</v>
      </c>
      <c r="C37" s="6"/>
      <c r="D37" s="8" t="s">
        <v>2110</v>
      </c>
      <c r="E37" s="30">
        <v>15</v>
      </c>
    </row>
    <row r="38" spans="1:5" s="7" customFormat="1" ht="15" customHeight="1">
      <c r="A38" s="5" t="s">
        <v>2115</v>
      </c>
      <c r="B38" s="30">
        <v>5</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4</v>
      </c>
      <c r="C74" s="6"/>
      <c r="D74" s="10" t="s">
        <v>2082</v>
      </c>
      <c r="E74" s="9">
        <v>3</v>
      </c>
    </row>
    <row r="75" spans="1:5" s="15" customFormat="1" ht="15">
      <c r="A75" s="3" t="s">
        <v>2081</v>
      </c>
      <c r="B75" s="9">
        <v>3</v>
      </c>
      <c r="C75" s="6"/>
      <c r="D75" s="10" t="s">
        <v>2081</v>
      </c>
      <c r="E75" s="9">
        <v>4</v>
      </c>
    </row>
    <row r="76" spans="1:5" s="15" customFormat="1" ht="15">
      <c r="A76" s="3" t="s">
        <v>2080</v>
      </c>
      <c r="B76" s="9">
        <v>3</v>
      </c>
      <c r="C76" s="6"/>
      <c r="D76" s="10" t="s">
        <v>2080</v>
      </c>
      <c r="E76" s="9">
        <v>2</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v>2</v>
      </c>
      <c r="C82" s="6"/>
      <c r="D82" s="10" t="s">
        <v>2076</v>
      </c>
      <c r="E82" s="9">
        <v>1</v>
      </c>
    </row>
    <row r="83" spans="1:5" s="15" customFormat="1" ht="15">
      <c r="A83" s="3" t="s">
        <v>2075</v>
      </c>
      <c r="B83" s="9">
        <v>5</v>
      </c>
      <c r="C83" s="6"/>
      <c r="D83" s="10" t="s">
        <v>2075</v>
      </c>
      <c r="E83" s="9">
        <v>4</v>
      </c>
    </row>
    <row r="84" spans="1:5" s="15" customFormat="1" ht="15">
      <c r="A84" s="3" t="s">
        <v>2074</v>
      </c>
      <c r="B84" s="9">
        <v>1</v>
      </c>
      <c r="C84" s="6"/>
      <c r="D84" s="10" t="s">
        <v>2074</v>
      </c>
      <c r="E84" s="9">
        <v>1</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4227</v>
      </c>
      <c r="B97" s="20" t="str">
        <f>IF(A97="NEWCOD",IF(ISBLANK(G97),"renseigner le champ 'Nouveau taxon'",G97),VLOOKUP(A97,'Ref Taxo'!A:B,2,FALSE))</f>
        <v>Pleurosira laevis</v>
      </c>
      <c r="C97" s="21">
        <f>IF(A97="NEWCOD",IF(ISBLANK(H97),"NoCod",H97),VLOOKUP(A97,'Ref Taxo'!A:D,4,FALSE))</f>
        <v>8729</v>
      </c>
      <c r="D97" s="34">
        <v>0.1</v>
      </c>
      <c r="E97" s="35">
        <v>0.05</v>
      </c>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0.6</v>
      </c>
      <c r="E99" s="35">
        <v>0.22</v>
      </c>
      <c r="F99" s="35" t="s">
        <v>2290</v>
      </c>
      <c r="G99" s="79"/>
      <c r="H99" s="80"/>
    </row>
    <row r="100" spans="1:8" ht="15">
      <c r="A100" s="33" t="s">
        <v>3255</v>
      </c>
      <c r="B100" s="20" t="str">
        <f>IF(A100="NEWCOD",IF(ISBLANK(G100),"renseigner le champ 'Nouveau taxon'",G100),VLOOKUP(A100,'Ref Taxo'!A:B,2,FALSE))</f>
        <v>Enteromorpha</v>
      </c>
      <c r="C100" s="21">
        <f>IF(A100="NEWCOD",IF(ISBLANK(H100),"NoCod",H100),VLOOKUP(A100,'Ref Taxo'!A:D,4,FALSE))</f>
        <v>1144</v>
      </c>
      <c r="D100" s="34"/>
      <c r="E100" s="35">
        <v>0.02</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c r="E101" s="35">
        <v>0.01</v>
      </c>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0.01</v>
      </c>
      <c r="E102" s="35"/>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c r="E103" s="35">
        <v>0.04</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0.02</v>
      </c>
      <c r="E104" s="35">
        <v>0.1</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0.02</v>
      </c>
      <c r="E105" s="35"/>
      <c r="F105" s="35" t="s">
        <v>2290</v>
      </c>
      <c r="G105" s="79"/>
      <c r="H105" s="80"/>
    </row>
    <row r="106" spans="1:8" ht="15">
      <c r="A106" s="33" t="s">
        <v>1341</v>
      </c>
      <c r="B106" s="20" t="str">
        <f>IF(A106="NEWCOD",IF(ISBLANK(G106),"renseigner le champ 'Nouveau taxon'",G106),VLOOKUP(A106,'Ref Taxo'!A:B,2,FALSE))</f>
        <v>Pellia</v>
      </c>
      <c r="C106" s="21">
        <f>IF(A106="NEWCOD",IF(ISBLANK(H106),"NoCod",H106),VLOOKUP(A106,'Ref Taxo'!A:D,4,FALSE))</f>
        <v>1196</v>
      </c>
      <c r="D106" s="34">
        <v>0.35</v>
      </c>
      <c r="E106" s="35"/>
      <c r="F106" s="35" t="s">
        <v>2290</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0.01</v>
      </c>
      <c r="E107" s="35"/>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0.15</v>
      </c>
      <c r="E108" s="35"/>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0.2</v>
      </c>
      <c r="E109" s="35"/>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35">
        <v>0.01</v>
      </c>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c r="E111" s="35">
        <v>0.01</v>
      </c>
      <c r="F111" s="35" t="s">
        <v>2290</v>
      </c>
      <c r="G111" s="79"/>
      <c r="H111" s="80"/>
    </row>
    <row r="112" spans="1:8" ht="15">
      <c r="A112" s="33" t="s">
        <v>1782</v>
      </c>
      <c r="B112" s="20" t="str">
        <f>IF(A112="NEWCOD",IF(ISBLANK(G112),"renseigner le champ 'Nouveau taxon'",G112),VLOOKUP(A112,'Ref Taxo'!A:B,2,FALSE))</f>
        <v>Schoenoplectus lacustris</v>
      </c>
      <c r="C112" s="21">
        <f>IF(A112="NEWCOD",IF(ISBLANK(H112),"NoCod",H112),VLOOKUP(A112,'Ref Taxo'!A:D,4,FALSE))</f>
        <v>31026</v>
      </c>
      <c r="D112" s="34"/>
      <c r="E112" s="35">
        <v>0.01</v>
      </c>
      <c r="F112" s="35" t="s">
        <v>2290</v>
      </c>
      <c r="G112" s="79"/>
      <c r="H112" s="80"/>
    </row>
    <row r="113" spans="1:8" ht="15">
      <c r="A113" s="33" t="s">
        <v>1104</v>
      </c>
      <c r="B113" s="20" t="str">
        <f>IF(A113="NEWCOD",IF(ISBLANK(G113),"renseigner le champ 'Nouveau taxon'",G113),VLOOKUP(A113,'Ref Taxo'!A:B,2,FALSE))</f>
        <v>Lythrum salicaria</v>
      </c>
      <c r="C113" s="21">
        <f>IF(A113="NEWCOD",IF(ISBLANK(H113),"NoCod",H113),VLOOKUP(A113,'Ref Taxo'!A:D,4,FALSE))</f>
        <v>1823</v>
      </c>
      <c r="D113" s="34"/>
      <c r="E113" s="35">
        <v>0.01</v>
      </c>
      <c r="F113" s="35" t="s">
        <v>2290</v>
      </c>
      <c r="G113" s="79"/>
      <c r="H113" s="80"/>
    </row>
    <row r="114" spans="1:8" ht="15">
      <c r="A114" s="33" t="s">
        <v>827</v>
      </c>
      <c r="B114" s="20" t="str">
        <f>IF(A114="NEWCOD",IF(ISBLANK(G114),"renseigner le champ 'Nouveau taxon'",G114),VLOOKUP(A114,'Ref Taxo'!A:B,2,FALSE))</f>
        <v xml:space="preserve">Helosciadium nodiflorum </v>
      </c>
      <c r="C114" s="21">
        <f>IF(A114="NEWCOD",IF(ISBLANK(H114),"NoCod",H114),VLOOKUP(A114,'Ref Taxo'!A:D,4,FALSE))</f>
        <v>30053</v>
      </c>
      <c r="D114" s="34"/>
      <c r="E114" s="35">
        <v>0.01</v>
      </c>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0.01</v>
      </c>
      <c r="E115" s="35">
        <v>0.02</v>
      </c>
      <c r="F115" s="35" t="s">
        <v>2290</v>
      </c>
      <c r="G115" s="79"/>
      <c r="H115" s="80"/>
    </row>
    <row r="116" spans="1:8" ht="15">
      <c r="A116" s="33" t="s">
        <v>1463</v>
      </c>
      <c r="B116" s="20" t="str">
        <f>IF(A116="NEWCOD",IF(ISBLANK(G116),"renseigner le champ 'Nouveau taxon'",G116),VLOOKUP(A116,'Ref Taxo'!A:B,2,FALSE))</f>
        <v>Potamogeton berchtoldii</v>
      </c>
      <c r="C116" s="21">
        <f>IF(A116="NEWCOD",IF(ISBLANK(H116),"NoCod",H116),VLOOKUP(A116,'Ref Taxo'!A:D,4,FALSE))</f>
        <v>1642</v>
      </c>
      <c r="D116" s="34"/>
      <c r="E116" s="35">
        <v>0.01</v>
      </c>
      <c r="F116" s="35" t="s">
        <v>2290</v>
      </c>
      <c r="G116" s="79"/>
      <c r="H116" s="80"/>
    </row>
    <row r="117" spans="1:8" ht="15">
      <c r="A117" s="33" t="s">
        <v>1471</v>
      </c>
      <c r="B117" s="20" t="str">
        <f>IF(A117="NEWCOD",IF(ISBLANK(G117),"renseigner le champ 'Nouveau taxon'",G117),VLOOKUP(A117,'Ref Taxo'!A:B,2,FALSE))</f>
        <v>Potamogeton crispus</v>
      </c>
      <c r="C117" s="21">
        <f>IF(A117="NEWCOD",IF(ISBLANK(H117),"NoCod",H117),VLOOKUP(A117,'Ref Taxo'!A:D,4,FALSE))</f>
        <v>1645</v>
      </c>
      <c r="D117" s="34"/>
      <c r="E117" s="35">
        <v>0.06</v>
      </c>
      <c r="F117" s="35" t="s">
        <v>2290</v>
      </c>
      <c r="G117" s="79"/>
      <c r="H117" s="80"/>
    </row>
    <row r="118" spans="1:8" ht="15">
      <c r="A118" s="33" t="s">
        <v>1476</v>
      </c>
      <c r="B118" s="20" t="str">
        <f>IF(A118="NEWCOD",IF(ISBLANK(G118),"renseigner le champ 'Nouveau taxon'",G118),VLOOKUP(A118,'Ref Taxo'!A:B,2,FALSE))</f>
        <v>Potamogeton nodosus</v>
      </c>
      <c r="C118" s="21">
        <f>IF(A118="NEWCOD",IF(ISBLANK(H118),"NoCod",H118),VLOOKUP(A118,'Ref Taxo'!A:D,4,FALSE))</f>
        <v>1652</v>
      </c>
      <c r="D118" s="34">
        <v>0.02</v>
      </c>
      <c r="E118" s="35">
        <v>0.05</v>
      </c>
      <c r="F118" s="35" t="s">
        <v>2290</v>
      </c>
      <c r="G118" s="79"/>
      <c r="H118" s="80"/>
    </row>
    <row r="119" spans="1:8" ht="15">
      <c r="A119" s="33" t="s">
        <v>1491</v>
      </c>
      <c r="B119" s="20" t="str">
        <f>IF(A119="NEWCOD",IF(ISBLANK(G119),"renseigner le champ 'Nouveau taxon'",G119),VLOOKUP(A119,'Ref Taxo'!A:B,2,FALSE))</f>
        <v>Potamogeton pectinatus</v>
      </c>
      <c r="C119" s="21">
        <f>IF(A119="NEWCOD",IF(ISBLANK(H119),"NoCod",H119),VLOOKUP(A119,'Ref Taxo'!A:D,4,FALSE))</f>
        <v>1655</v>
      </c>
      <c r="D119" s="34">
        <v>0.2</v>
      </c>
      <c r="E119" s="35">
        <v>0.1</v>
      </c>
      <c r="F119" s="35" t="s">
        <v>2290</v>
      </c>
      <c r="G119" s="79"/>
      <c r="H119" s="80"/>
    </row>
    <row r="120" spans="1:8" ht="15">
      <c r="A120" s="33" t="s">
        <v>2043</v>
      </c>
      <c r="B120" s="20" t="str">
        <f>IF(A120="NEWCOD",IF(ISBLANK(G120),"renseigner le champ 'Nouveau taxon'",G120),VLOOKUP(A120,'Ref Taxo'!A:B,2,FALSE))</f>
        <v>Zannichellia palustris</v>
      </c>
      <c r="C120" s="21">
        <f>IF(A120="NEWCOD",IF(ISBLANK(H120),"NoCod",H120),VLOOKUP(A120,'Ref Taxo'!A:D,4,FALSE))</f>
        <v>1681</v>
      </c>
      <c r="D120" s="34"/>
      <c r="E120" s="35">
        <v>0.05</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2020-07-03T09:11:47Z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