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300121"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<sst xmlns="http://schemas.openxmlformats.org/spreadsheetml/2006/main" count="6492" uniqueCount="5303">
  <si>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</si>
  <si>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</si>
  <si>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</si>
  <si>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</si>
  <si>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</si>
  <si>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</si>
  <si>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</si>
  <si>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</si>
  <si>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</si>
  <si>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</si>
  <si>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</si>
  <si>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</si>
  <si>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</si>
  <si>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</si>
  <si>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</si>
  <si>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</si>
  <si>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</si>
  <si>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</si>
  <si>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</si>
  <si>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</si>
  <si>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</si>
  <si>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</si>
  <si>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</si>
  <si>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</si>
  <si>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</si>
  <si>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</si>
  <si>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</si>
  <si>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</si>
  <si>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</si>
  <si>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</si>
  <si>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</si>
  <si>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</si>
  <si>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</si>
  <si>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</si>
  <si>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</si>
  <si>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</si>
  <si>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</si>
  <si>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</si>
  <si>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</si>
  <si>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</si>
  <si>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</si>
  <si>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</si>
  <si>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</si>
  <si>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</si>
  <si>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</si>
  <si>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</si>
  <si>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</si>
  <si>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</si>
  <si>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</si>
  <si>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</si>
  <si>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</si>
  <si>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</si>
  <si>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</si>
  <si>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</si>
  <si>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</si>
  <si>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</si>
  <si>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</si>
  <si>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</si>
  <si>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</si>
  <si>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</si>
  <si>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</si>
  <si>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</si>
  <si>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</si>
  <si>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</si>
  <si>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</si>
  <si>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</si>
  <si>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</si>
  <si>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</si>
  <si>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</si>
  <si>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</si>
  <si>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</si>
  <si>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</si>
  <si>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</si>
  <si>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</si>
  <si>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</si>
  <si>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</si>
  <si>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</si>
  <si>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</si>
  <si>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</si>
  <si>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</si>
  <si>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</si>
  <si>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</si>
  <si>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</si>
  <si>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</si>
  <si>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</si>
  <si>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</si>
  <si>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</si>
  <si>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</si>
  <si>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</si>
  <si>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</si>
  <si>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</si>
  <si>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</si>
  <si>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</si>
  <si>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</si>
  <si>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</si>
  <si>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</si>
  <si>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</si>
  <si>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</si>
  <si>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</si>
  <si>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</si>
  <si>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</si>
  <si>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</si>
  <si>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</si>
  <si>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</si>
  <si>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</si>
  <si>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</si>
  <si>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</si>
  <si>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</si>
  <si>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</si>
  <si>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</si>
  <si>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</si>
  <si>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</si>
  <si>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</si>
  <si>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</si>
  <si>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</si>
  <si>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</si>
  <si>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</si>
  <si>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</si>
  <si>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</si>
  <si>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</si>
  <si>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</si>
  <si>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</si>
  <si>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</si>
  <si>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</si>
  <si>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</si>
  <si>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</si>
  <si>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</si>
  <si>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</si>
  <si>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</si>
  <si>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</si>
  <si>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</si>
  <si>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</si>
  <si>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</si>
  <si>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</si>
  <si>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</si>
  <si>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</si>
  <si>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</si>
  <si>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</si>
  <si>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</si>
  <si>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</si>
  <si>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</si>
  <si>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</si>
  <si>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</si>
  <si>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</si>
  <si>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</si>
  <si>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</si>
  <si>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</si>
  <si>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</si>
  <si>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</si>
  <si>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</si>
  <si>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</si>
  <si>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</si>
  <si>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</si>
  <si>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</si>
  <si>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</si>
  <si>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</si>
  <si>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</si>
  <si>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</si>
  <si>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</si>
  <si>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</si>
  <si>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</si>
  <si>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</si>
  <si>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</si>
  <si>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</si>
  <si>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</si>
  <si>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</si>
  <si>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</si>
  <si>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</si>
  <si>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</si>
  <si>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</si>
  <si>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</si>
  <si>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</si>
  <si>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</si>
  <si>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</si>
  <si>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</si>
  <si>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</si>
  <si>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</si>
  <si>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</si>
  <si>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</si>
  <si>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</si>
  <si>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</si>
  <si>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</si>
  <si>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</si>
  <si>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</si>
  <si>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</si>
  <si>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</si>
  <si>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</si>
  <si>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</si>
  <si>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</si>
  <si>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</si>
  <si>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</si>
  <si>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</si>
  <si>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</si>
  <si>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</si>
  <si>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</si>
  <si>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</si>
  <si>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</si>
  <si>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</si>
  <si>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</si>
  <si>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</si>
  <si>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</si>
  <si>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</si>
  <si>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</si>
  <si>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</si>
  <si>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</si>
  <si>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</si>
  <si>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</si>
  <si>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</si>
  <si>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</si>
  <si>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</si>
  <si>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</si>
  <si>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</si>
  <si>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</si>
  <si>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</si>
  <si>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</si>
  <si>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</si>
  <si>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</si>
  <si>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</si>
  <si>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</si>
  <si>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</si>
  <si>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</si>
  <si>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</si>
  <si>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</si>
  <si>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</si>
  <si>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</si>
  <si>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</si>
  <si>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</si>
  <si>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</si>
  <si>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</si>
  <si>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</si>
  <si>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</si>
  <si>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</si>
  <si>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</si>
  <si>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</si>
  <si>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</si>
  <si>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</si>
  <si>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</si>
  <si>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</si>
  <si>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</si>
  <si>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</si>
  <si>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</si>
  <si>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</si>
  <si>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</si>
  <si>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</si>
  <si>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</si>
  <si>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</si>
  <si>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</si>
  <si>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</si>
  <si>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</si>
  <si>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</si>
  <si>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</si>
  <si>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</si>
  <si>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</si>
  <si>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</si>
  <si>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</si>
  <si>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</si>
  <si>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</si>
  <si>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</si>
  <si>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</si>
  <si>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</si>
  <si>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</si>
  <si>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</si>
  <si>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</si>
  <si>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</si>
  <si>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</si>
  <si>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</si>
  <si>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</si>
  <si>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</si>
  <si>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</si>
  <si>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</si>
  <si>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</si>
  <si>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</si>
  <si>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</si>
  <si>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</si>
  <si>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</si>
  <si>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</si>
  <si>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</si>
  <si>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</si>
  <si>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</si>
  <si>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</si>
  <si>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</si>
  <si>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</si>
  <si>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</si>
  <si>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</si>
  <si>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</si>
  <si>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</si>
  <si>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</si>
  <si>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</si>
  <si>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</si>
  <si>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</si>
  <si>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</si>
  <si>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</si>
  <si>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</si>
  <si>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</si>
  <si>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</si>
  <si>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</si>
  <si>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</si>
  <si>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</si>
  <si>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</si>
  <si>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</si>
  <si>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</si>
  <si>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</si>
  <si>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</si>
  <si>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</si>
  <si>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</si>
  <si>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</si>
  <si>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</si>
  <si>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</si>
  <si>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</si>
  <si>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</si>
  <si>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</si>
  <si>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</si>
  <si>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</si>
  <si>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</si>
  <si>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</si>
  <si>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</si>
  <si>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</si>
  <si>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</si>
  <si>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</si>
  <si>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</si>
  <si>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</si>
  <si>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</si>
  <si>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</si>
  <si>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</si>
  <si>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</si>
  <si>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</si>
  <si>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</si>
  <si>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</si>
  <si>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</si>
  <si>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</si>
  <si>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</si>
  <si>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</si>
  <si>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</si>
  <si>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</si>
  <si>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</si>
  <si>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</si>
  <si>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</si>
  <si>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</si>
  <si>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</si>
  <si>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</si>
  <si>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</si>
  <si>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</si>
  <si>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</si>
  <si>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</si>
  <si>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</si>
  <si>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</si>
  <si>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</si>
  <si>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</si>
  <si>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</si>
  <si>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</si>
  <si>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</si>
  <si>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</si>
  <si>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</si>
  <si>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</si>
  <si>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</si>
  <si>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</si>
  <si>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</si>
  <si>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</si>
  <si>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</si>
  <si>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</si>
  <si>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</si>
  <si>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</si>
  <si>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</si>
  <si>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</si>
  <si>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</si>
  <si>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</si>
  <si>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</si>
  <si>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</si>
  <si>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</si>
  <si>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</si>
  <si>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</si>
  <si>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</si>
  <si>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</si>
  <si>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</si>
  <si>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</si>
  <si>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</si>
  <si>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</si>
  <si>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</si>
  <si>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</si>
  <si>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</si>
  <si>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</si>
  <si>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</si>
  <si>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</si>
  <si>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</si>
  <si>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</si>
  <si>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</si>
  <si>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</si>
  <si>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</si>
  <si>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</si>
  <si>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</si>
  <si>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</si>
  <si>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</si>
  <si>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</si>
  <si>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</si>
  <si>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</si>
  <si>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</si>
  <si>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</si>
  <si>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</si>
  <si>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</si>
  <si>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</si>
  <si>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</si>
  <si>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</si>
  <si>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</si>
  <si>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</si>
  <si>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</si>
  <si>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</si>
  <si>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</si>
  <si>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</si>
  <si>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</si>
  <si>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</si>
  <si>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</si>
  <si>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</si>
  <si>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</si>
  <si>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</si>
  <si>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</si>
  <si>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</si>
  <si>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</si>
  <si>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</si>
  <si>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</si>
  <si>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</si>
  <si>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</si>
  <si>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</si>
  <si>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</si>
  <si>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</si>
  <si>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</si>
  <si>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</si>
  <si>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</si>
  <si>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</si>
  <si>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</si>
  <si>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</si>
  <si>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</si>
  <si>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</si>
  <si>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</si>
  <si>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</si>
  <si>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</si>
  <si>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</si>
  <si>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</si>
  <si>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</si>
  <si>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</si>
  <si>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</si>
  <si>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</si>
  <si>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</si>
  <si>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</si>
  <si>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</si>
  <si>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</si>
  <si>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</si>
  <si>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</si>
  <si>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</si>
  <si>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</si>
  <si>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</si>
  <si>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</si>
  <si>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</si>
  <si>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</si>
  <si>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</si>
  <si>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</si>
  <si>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</si>
  <si>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</si>
  <si>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</si>
  <si>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</si>
  <si>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</si>
  <si>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</si>
  <si>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</si>
  <si>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</si>
  <si>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</si>
  <si>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</si>
  <si>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</si>
  <si>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</si>
  <si>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</si>
  <si>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</si>
  <si>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</si>
  <si>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</si>
  <si>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</si>
  <si>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</si>
  <si>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</si>
  <si>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</si>
  <si>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</si>
  <si>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</si>
  <si>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</si>
  <si>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</si>
  <si>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</si>
  <si>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</si>
  <si>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</si>
  <si>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</si>
  <si>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</si>
  <si>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</si>
  <si>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</si>
  <si>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</si>
  <si>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</si>
  <si>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</si>
  <si>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</si>
  <si>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</si>
  <si>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</si>
  <si>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</si>
  <si>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</si>
  <si>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</si>
  <si>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</si>
  <si>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</si>
  <si>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</si>
  <si>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</si>
  <si>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</si>
  <si>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</si>
  <si>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</si>
  <si>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</si>
  <si>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</si>
  <si>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</si>
  <si>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</si>
  <si>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</si>
  <si>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</si>
  <si>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</si>
  <si>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</si>
  <si>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</si>
  <si>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</si>
  <si>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</si>
  <si>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</si>
  <si>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</si>
  <si>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</si>
  <si>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</si>
  <si>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</si>
  <si>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</si>
  <si>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</si>
  <si>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</si>
  <si>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</si>
  <si>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</si>
  <si>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</si>
  <si>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</si>
  <si>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</si>
  <si>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</si>
  <si>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</si>
  <si>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</si>
  <si>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</si>
  <si>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</si>
  <si>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</si>
  <si>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</si>
  <si>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</si>
  <si>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</si>
  <si>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</si>
  <si>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</si>
  <si>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</si>
  <si>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</si>
  <si>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</si>
  <si>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</si>
  <si>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</si>
  <si>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</si>
  <si>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</si>
  <si>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</si>
  <si>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</si>
  <si>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</si>
  <si>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</si>
  <si>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</si>
  <si>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</si>
  <si>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</si>
  <si>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</si>
  <si>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</si>
  <si>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</si>
  <si>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</si>
  <si>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</si>
  <si>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</si>
  <si>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</si>
  <si>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</si>
  <si>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</si>
  <si>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</si>
  <si>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</si>
  <si>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</si>
  <si>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</si>
  <si>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</si>
  <si>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</si>
  <si>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</si>
  <si>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</si>
  <si>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</si>
  <si>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</si>
  <si>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</si>
  <si>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</si>
  <si>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</si>
  <si>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</si>
  <si>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</si>
  <si>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</si>
  <si>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</si>
  <si>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</si>
  <si>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</si>
  <si>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</si>
  <si>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</si>
  <si>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</si>
  <si>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</si>
  <si>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</si>
  <si>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</si>
  <si>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</si>
  <si>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</si>
  <si>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</si>
  <si>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</si>
  <si>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</si>
  <si>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</si>
  <si>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</si>
  <si>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</si>
  <si>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</si>
  <si>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</si>
  <si>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</si>
  <si>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</si>
  <si>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</si>
  <si>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</si>
  <si>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</si>
  <si>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</si>
  <si>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</si>
  <si>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</si>
  <si>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</si>
  <si>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</si>
  <si>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</si>
  <si>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</si>
  <si>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</si>
  <si>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</si>
  <si>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</si>
  <si>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</si>
  <si>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</si>
  <si>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</si>
  <si>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</si>
  <si>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</si>
  <si>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</si>
  <si>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</si>
  <si>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</si>
  <si>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</si>
  <si>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</si>
  <si>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</si>
  <si>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</si>
  <si>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</si>
  <si>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</si>
  <si>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</si>
  <si>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</si>
  <si>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</si>
  <si>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</si>
  <si>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</si>
  <si>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</si>
  <si>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</si>
  <si>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</si>
  <si>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</si>
  <si>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</si>
  <si>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</si>
  <si>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</si>
  <si>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</si>
  <si>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</si>
  <si>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</si>
  <si>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</si>
  <si>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</si>
  <si>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</si>
  <si>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</si>
  <si>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</si>
  <si>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</si>
  <si>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</si>
  <si>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</si>
  <si>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</si>
  <si>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</si>
  <si>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</si>
  <si>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</si>
  <si>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</si>
  <si>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</si>
  <si>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</si>
  <si>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</si>
  <si>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</si>
  <si>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</si>
  <si>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</si>
  <si>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</si>
  <si>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</si>
  <si>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</si>
  <si>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</si>
  <si>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</si>
  <si>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</si>
  <si>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</si>
  <si>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</si>
  <si>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</si>
  <si>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</si>
  <si>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</si>
  <si>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</si>
  <si>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</si>
  <si>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</si>
  <si>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</si>
  <si>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</si>
  <si>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</si>
  <si>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</si>
  <si>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</si>
  <si>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</si>
  <si>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</si>
  <si>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</si>
  <si>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</si>
  <si>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</si>
  <si>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</si>
  <si>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</si>
  <si>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</si>
  <si>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</si>
  <si>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</si>
  <si>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</si>
  <si>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</si>
  <si>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</si>
  <si>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</si>
  <si>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</si>
  <si>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</si>
  <si>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</si>
  <si>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</si>
  <si>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</si>
  <si>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</si>
  <si>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</si>
  <si>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</si>
  <si>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</si>
  <si>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</si>
  <si>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</si>
  <si>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</si>
  <si>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</si>
  <si>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</si>
  <si>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</si>
  <si>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</si>
  <si>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</si>
  <si>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</si>
  <si>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</si>
  <si>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</si>
  <si>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</si>
  <si>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</si>
  <si>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</si>
  <si>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</si>
  <si>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</si>
  <si>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</si>
  <si>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</si>
  <si>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</si>
  <si>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</si>
  <si>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</si>
  <si>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</si>
  <si>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</si>
  <si>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</si>
  <si>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</si>
  <si>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</si>
  <si>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</si>
  <si>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</si>
  <si>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</si>
  <si>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</si>
  <si>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</si>
  <si>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</si>
  <si>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</si>
  <si>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</si>
  <si>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</si>
  <si>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</si>
  <si>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</si>
  <si>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</si>
  <si>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</si>
  <si>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</si>
  <si>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</si>
  <si>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</si>
  <si>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</si>
  <si>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</si>
  <si>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</si>
  <si>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</si>
  <si>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</si>
  <si>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</si>
  <si>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</si>
  <si>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</si>
  <si>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</si>
  <si>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</si>
  <si>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</si>
  <si>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</si>
  <si>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</si>
  <si>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</si>
  <si>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</si>
  <si>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</si>
  <si>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</si>
  <si>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</si>
  <si>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</si>
  <si>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</si>
  <si>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</si>
  <si>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</si>
  <si>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</si>
  <si>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</si>
  <si>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</si>
  <si>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</si>
  <si>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</si>
  <si>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</si>
  <si>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</si>
  <si>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</si>
  <si>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</si>
  <si>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</si>
  <si>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</si>
  <si>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</si>
  <si>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</si>
  <si>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</si>
  <si>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</si>
  <si>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</si>
  <si>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</si>
  <si>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</si>
  <si>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</si>
  <si>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</si>
  <si>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</si>
  <si>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</si>
  <si>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</si>
  <si>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</si>
  <si>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</si>
  <si>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</si>
  <si>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</si>
  <si>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</si>
  <si>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</si>
  <si>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</si>
  <si>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</si>
  <si>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</si>
  <si>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</si>
  <si>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</si>
  <si>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</si>
  <si>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</si>
  <si>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</si>
  <si>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</si>
  <si>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</si>
  <si>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</si>
  <si>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</si>
  <si>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</si>
  <si>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</si>
  <si>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</si>
  <si>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</si>
  <si>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</si>
  <si>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</si>
  <si>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</si>
  <si>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</si>
  <si>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</si>
  <si>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</si>
  <si>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</si>
  <si>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</si>
  <si>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</si>
  <si>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</si>
  <si>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</si>
  <si>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</si>
  <si>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</si>
  <si>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</si>
  <si>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</si>
  <si>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</si>
  <si>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</si>
  <si>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</si>
  <si>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</si>
  <si>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</si>
  <si>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</si>
  <si>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</si>
  <si>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</si>
  <si>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</si>
  <si>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</si>
  <si>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</si>
  <si>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</si>
  <si>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</si>
  <si>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</si>
  <si>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</si>
  <si>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</si>
  <si>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</si>
  <si>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</si>
  <si>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</si>
  <si>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</si>
  <si>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</si>
  <si>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</si>
  <si>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</si>
  <si>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</si>
  <si>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</si>
  <si>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</si>
  <si>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</si>
  <si>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</si>
  <si>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</si>
  <si>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</si>
  <si>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</si>
  <si>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</si>
  <si>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</si>
  <si>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</si>
  <si>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</si>
  <si>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</si>
  <si>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</si>
  <si>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</si>
  <si>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</si>
  <si>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</si>
  <si>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</si>
  <si>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</si>
  <si>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</si>
  <si>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</si>
  <si>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</si>
  <si>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</si>
  <si>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</si>
  <si>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</si>
  <si>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</si>
  <si>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</si>
  <si>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</si>
  <si>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</si>
  <si>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</si>
  <si>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</si>
  <si>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</si>
  <si>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</si>
  <si>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</si>
  <si>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</si>
  <si>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</si>
  <si>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</si>
  <si>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</si>
  <si>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</si>
  <si>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</si>
  <si>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</si>
  <si>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</si>
  <si>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</si>
  <si>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</si>
  <si>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</si>
  <si>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</si>
  <si>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</si>
  <si>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</si>
  <si>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</si>
  <si>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</si>
  <si>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</si>
  <si>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</si>
  <si>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</si>
  <si>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</si>
  <si>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</si>
  <si>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</si>
  <si>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</si>
  <si>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</si>
  <si>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</si>
  <si>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</si>
  <si>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</si>
  <si>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</si>
  <si>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</si>
  <si>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</si>
  <si>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</si>
  <si>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</si>
  <si>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</si>
  <si>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</si>
  <si>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</si>
  <si>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</si>
  <si>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</si>
  <si>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</si>
  <si>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</si>
  <si>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</si>
  <si>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</si>
  <si>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</si>
  <si>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</si>
  <si>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</si>
  <si>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</si>
  <si>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</si>
  <si>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</si>
  <si>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</si>
  <si>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</si>
  <si>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</si>
  <si>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</si>
  <si>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</si>
  <si>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</si>
  <si>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</si>
  <si>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</si>
  <si>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</si>
  <si>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</si>
  <si>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</si>
  <si>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</si>
  <si>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</si>
  <si>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</si>
  <si>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</si>
  <si>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</si>
  <si>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</si>
  <si>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</si>
  <si>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</si>
  <si>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</si>
  <si>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</si>
  <si>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</si>
  <si>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</si>
  <si>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</si>
  <si>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</si>
  <si>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</si>
  <si>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</si>
  <si>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</si>
  <si>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</si>
  <si>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</si>
  <si>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</si>
  <si>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</si>
  <si>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</si>
  <si>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</si>
  <si>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</si>
  <si>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</si>
  <si>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</si>
  <si>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</si>
  <si>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</si>
  <si>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</si>
  <si>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</si>
  <si>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</si>
  <si>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</si>
  <si>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</si>
  <si>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</si>
  <si>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</si>
  <si>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</si>
  <si>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</si>
  <si>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</si>
  <si>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</si>
  <si>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</si>
  <si>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</si>
  <si>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</si>
  <si>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</si>
  <si>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</si>
  <si>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</si>
  <si>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</si>
  <si>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</si>
  <si>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</si>
  <si>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</si>
  <si>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</si>
  <si>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</si>
  <si>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</si>
  <si>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</si>
  <si>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</si>
  <si>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</si>
  <si>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</si>
  <si>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</si>
  <si>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</si>
  <si>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</si>
  <si>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</si>
  <si>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</si>
  <si>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</si>
  <si>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</si>
  <si>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</si>
  <si>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</si>
  <si>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</si>
  <si>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</si>
  <si>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</si>
  <si>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</si>
  <si>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</si>
  <si>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</si>
  <si>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</si>
  <si>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</si>
  <si>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</si>
  <si>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</si>
  <si>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</si>
  <si>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</si>
  <si>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</si>
  <si>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</si>
  <si>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</si>
  <si>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</si>
  <si>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</si>
  <si>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</si>
  <si>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</si>
  <si>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</si>
  <si>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</si>
  <si>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</si>
  <si>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</si>
  <si>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</si>
  <si>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</si>
  <si>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</si>
  <si>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</si>
  <si>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</si>
  <si>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</si>
  <si>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</si>
  <si>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</si>
  <si>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</si>
  <si>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</si>
  <si>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</si>
  <si>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</si>
  <si>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</si>
  <si>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</si>
  <si>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</si>
  <si>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</si>
  <si>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</si>
  <si>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</si>
  <si>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</si>
  <si>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</si>
  <si>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</si>
  <si>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</si>
  <si>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</si>
  <si>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</si>
  <si>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</si>
  <si>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</si>
  <si>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</si>
  <si>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</si>
  <si>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</si>
  <si>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</si>
  <si>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</si>
  <si>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</si>
  <si>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</si>
  <si>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</si>
  <si>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</si>
  <si>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</si>
  <si>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</si>
  <si>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</si>
  <si>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</si>
  <si>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</si>
  <si>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</si>
  <si>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</si>
  <si>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</si>
  <si>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</si>
  <si>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</si>
  <si>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</si>
  <si>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</si>
  <si>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</si>
  <si>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</si>
  <si>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</si>
  <si>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</si>
  <si>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</si>
  <si>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</si>
  <si>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</si>
  <si>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</si>
  <si>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</si>
  <si>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</si>
  <si>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</si>
  <si>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</si>
  <si>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</si>
  <si>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</si>
  <si>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</si>
  <si>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</si>
  <si>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</si>
  <si>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</si>
  <si>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</si>
  <si>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</si>
  <si>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</si>
  <si>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</si>
  <si>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</si>
  <si>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</si>
  <si>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</si>
  <si>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</si>
  <si>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</si>
  <si>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</si>
  <si>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</si>
  <si>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</si>
  <si>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</si>
  <si>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</si>
  <si>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</si>
  <si>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</si>
  <si>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</si>
  <si>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</si>
  <si>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</si>
  <si>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</si>
  <si>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</si>
  <si>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</si>
  <si>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</si>
  <si>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</si>
  <si>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</si>
  <si>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</si>
  <si>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</si>
  <si>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</si>
  <si>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</si>
  <si>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</si>
  <si>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</si>
  <si>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</si>
  <si>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</si>
  <si>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</si>
  <si>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</si>
  <si>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</si>
  <si>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</si>
  <si>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</si>
  <si>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</si>
  <si>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</si>
  <si>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</si>
  <si>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</si>
  <si>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</si>
  <si>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</si>
  <si>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</si>
  <si>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</si>
  <si>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</si>
  <si>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</si>
  <si>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</si>
  <si>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</si>
  <si>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</si>
  <si>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</si>
  <si>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</si>
  <si>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</si>
  <si>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</si>
  <si>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</si>
  <si>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</si>
  <si>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</si>
  <si>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</si>
  <si>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</si>
  <si>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</si>
  <si>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</si>
  <si>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</si>
  <si>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</si>
  <si>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</si>
  <si>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</si>
  <si>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</si>
  <si>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</si>
  <si>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</si>
  <si>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</si>
  <si>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</si>
  <si>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</si>
  <si>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</si>
  <si>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</si>
  <si>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</si>
  <si>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</si>
  <si>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</si>
  <si>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</si>
  <si>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</si>
  <si>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</si>
  <si>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</si>
  <si>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</si>
  <si>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</si>
  <si>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</si>
  <si>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</si>
  <si>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</si>
  <si>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</si>
  <si>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</si>
  <si>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</si>
  <si>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</si>
  <si>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</si>
  <si>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</si>
  <si>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</si>
  <si>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</si>
  <si>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</si>
  <si>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</si>
  <si>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</si>
  <si>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</si>
  <si>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</si>
  <si>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</si>
  <si>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</si>
  <si>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</si>
  <si>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</si>
  <si>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</si>
  <si>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</si>
  <si>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</si>
  <si>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</si>
  <si>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</si>
  <si>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</si>
  <si>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</si>
  <si>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</si>
  <si>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</si>
  <si>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</si>
  <si>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</si>
  <si>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</si>
  <si>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</si>
  <si>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</si>
  <si>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</si>
  <si>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</si>
  <si>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</si>
  <si>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</si>
  <si>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</si>
  <si>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</si>
  <si>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</si>
  <si>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</si>
  <si>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</si>
  <si>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</si>
  <si>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</si>
  <si>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</si>
  <si>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</si>
  <si>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</si>
  <si>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</si>
  <si>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</si>
  <si>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</si>
  <si>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</si>
  <si>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</si>
  <si>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</si>
  <si>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</si>
  <si>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</si>
  <si>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</si>
  <si>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</si>
  <si>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</si>
  <si>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</si>
  <si>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</si>
  <si>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</si>
  <si>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</si>
  <si>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</si>
  <si>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</si>
  <si>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</si>
  <si>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</si>
  <si>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</si>
  <si>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</si>
  <si>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</si>
  <si>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</si>
  <si>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</si>
  <si>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</si>
  <si>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</si>
  <si>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</si>
  <si>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</si>
  <si>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</si>
  <si>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</si>
  <si>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</si>
  <si>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</si>
  <si>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</si>
  <si>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</si>
  <si>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</si>
  <si>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</si>
  <si>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</si>
  <si>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</si>
  <si>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</si>
  <si>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</si>
  <si>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</si>
  <si>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</si>
  <si>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</si>
  <si>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</si>
  <si>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</si>
  <si>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</si>
  <si>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</si>
  <si>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</si>
  <si>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</si>
  <si>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</si>
  <si>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</si>
  <si>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</si>
  <si>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</si>
  <si>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</si>
  <si>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</si>
  <si>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</si>
  <si>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</si>
  <si>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</si>
  <si>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</si>
  <si>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</si>
  <si>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</si>
  <si>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</si>
  <si>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</si>
  <si>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</si>
  <si>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</si>
  <si>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</si>
  <si>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</si>
  <si>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</si>
  <si>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</si>
  <si>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</si>
  <si>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</si>
  <si>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</si>
  <si>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</si>
  <si>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</si>
  <si>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</si>
  <si>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</si>
  <si>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</si>
  <si>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</si>
  <si>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</si>
  <si>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</si>
  <si>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</si>
  <si>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</si>
  <si>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</si>
  <si>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</si>
  <si>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</si>
  <si>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</si>
  <si>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</si>
  <si>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</si>
  <si>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</si>
  <si>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</si>
  <si>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</si>
  <si>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</si>
  <si>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</si>
  <si>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</si>
  <si>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</si>
  <si>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</si>
  <si>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</si>
  <si>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</si>
  <si>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</si>
  <si>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</si>
  <si>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</si>
  <si>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</si>
  <si>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</si>
  <si>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</si>
  <si>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</si>
  <si>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</si>
  <si>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</si>
  <si>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</si>
  <si>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</si>
  <si>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</si>
  <si>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</si>
  <si>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</si>
  <si>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</si>
  <si>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</si>
  <si>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</si>
  <si>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</si>
  <si>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</si>
  <si>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</si>
  <si>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</si>
  <si>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</si>
  <si>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</si>
  <si>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</si>
  <si>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</si>
  <si>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</si>
  <si>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</si>
  <si>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</si>
  <si>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</si>
  <si>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</si>
  <si>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</si>
  <si>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</si>
  <si>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</si>
  <si>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</si>
  <si>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</si>
  <si>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</si>
  <si>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</si>
  <si>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</si>
  <si>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</si>
  <si>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</si>
  <si>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</si>
  <si>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</si>
  <si>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</si>
  <si>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</si>
  <si>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</si>
  <si>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</si>
  <si>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</si>
  <si>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</si>
  <si>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</si>
  <si>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</si>
  <si>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</si>
  <si>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</si>
  <si>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</si>
  <si>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</si>
  <si>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</si>
  <si>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</si>
  <si>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</si>
  <si>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</si>
  <si>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</si>
  <si>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</si>
  <si>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</si>
  <si>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</si>
  <si>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</si>
  <si>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</si>
  <si>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</si>
  <si>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</si>
  <si>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</si>
  <si>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</si>
  <si>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</si>
  <si>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</si>
  <si>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</si>
  <si>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</si>
  <si>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</si>
  <si>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</si>
  <si>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</si>
  <si>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</si>
  <si>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</si>
  <si>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</si>
  <si>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</si>
  <si>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</si>
  <si>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</si>
  <si>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</si>
  <si>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</si>
  <si>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</si>
  <si>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</si>
  <si>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</si>
  <si>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</si>
  <si>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</si>
  <si>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</si>
  <si>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</si>
  <si>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</si>
  <si>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</si>
  <si>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</si>
  <si>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</si>
  <si>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</si>
  <si>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</si>
  <si>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</si>
  <si>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</si>
  <si>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</si>
  <si>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</si>
  <si>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</si>
  <si>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</si>
  <si>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</si>
  <si>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</si>
  <si>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</si>
  <si>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</si>
  <si>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</si>
  <si>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</si>
  <si>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</si>
  <si>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</si>
  <si>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</si>
  <si>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</si>
  <si>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</si>
  <si>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</si>
  <si>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</si>
  <si>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</si>
  <si>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</si>
  <si>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</si>
  <si>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</si>
  <si>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</si>
  <si>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</si>
  <si>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</si>
  <si>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</si>
  <si>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</si>
  <si>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</si>
  <si>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</si>
  <si>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</si>
  <si>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</si>
  <si>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</si>
  <si>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</si>
  <si>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</si>
  <si>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</si>
  <si>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</si>
  <si>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</si>
  <si>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</si>
  <si>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</si>
  <si>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</si>
  <si>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</si>
  <si>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</si>
  <si>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</si>
  <si>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</si>
  <si>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</si>
  <si>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</si>
  <si>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</si>
  <si>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</si>
  <si>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</si>
  <si>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</si>
  <si>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</si>
  <si>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</si>
  <si>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</si>
  <si>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</si>
  <si>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</si>
  <si>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</si>
  <si>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</si>
  <si>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</si>
  <si>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</si>
  <si>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</si>
  <si>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</si>
  <si>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</si>
  <si>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</si>
  <si>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</si>
  <si>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</si>
  <si>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</si>
  <si>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</si>
  <si>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</si>
  <si>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</si>
  <si>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</si>
  <si>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</si>
  <si>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</si>
  <si>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</si>
  <si>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</si>
  <si>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</si>
  <si>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</si>
  <si>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</si>
  <si>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</si>
  <si>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</si>
  <si>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</si>
  <si>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</si>
  <si>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</si>
  <si>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</si>
  <si>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</si>
  <si>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</si>
  <si>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</si>
  <si>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</si>
  <si>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</si>
  <si>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</si>
  <si>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</si>
  <si>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</si>
  <si>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</si>
  <si>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</si>
  <si>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</si>
  <si>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</si>
  <si>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</si>
  <si>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</si>
  <si>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</si>
  <si>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</si>
  <si>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</si>
  <si>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</si>
  <si>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</si>
  <si>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</si>
  <si>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</si>
  <si>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</si>
  <si>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</si>
  <si>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</si>
  <si>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</si>
  <si>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</si>
  <si>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</si>
  <si>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</si>
  <si>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</si>
  <si>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</si>
  <si>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</si>
  <si>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</si>
  <si>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</si>
  <si>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</si>
  <si>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</si>
  <si>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</si>
  <si>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</si>
  <si>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</si>
  <si>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</si>
  <si>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</si>
  <si>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</si>
  <si>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</si>
  <si>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</si>
  <si>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</si>
  <si>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</si>
  <si>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</si>
  <si>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</si>
  <si>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</si>
  <si>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</si>
  <si>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</si>
  <si>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</si>
  <si>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</si>
  <si>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</si>
  <si>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</si>
  <si>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</si>
  <si>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</si>
  <si>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</si>
  <si>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</si>
  <si>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</si>
  <si>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</si>
  <si>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</si>
  <si>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</si>
  <si>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</si>
  <si>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</si>
  <si>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</si>
  <si>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</si>
  <si>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</si>
  <si>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</si>
  <si>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</si>
  <si>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</si>
  <si>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</si>
  <si>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</si>
  <si>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</si>
  <si>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</si>
  <si>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</si>
  <si>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</si>
  <si>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</si>
  <si>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</si>
  <si>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</si>
  <si>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</si>
  <si>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</si>
  <si>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</si>
  <si>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</si>
  <si>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</si>
  <si>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</si>
  <si>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</si>
  <si>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</si>
  <si>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</si>
  <si>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</si>
  <si>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</si>
  <si>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</si>
  <si>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</si>
  <si>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</si>
  <si>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</si>
  <si>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</si>
  <si>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</si>
  <si>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</si>
  <si>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</si>
  <si>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</si>
  <si>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</si>
  <si>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</si>
  <si>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</si>
  <si>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</si>
  <si>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</si>
  <si>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</si>
  <si>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</si>
  <si>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</si>
  <si>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</si>
  <si>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</si>
  <si>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</si>
  <si>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</si>
  <si>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</si>
  <si>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</si>
  <si>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</si>
  <si>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</si>
  <si>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</si>
  <si>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</si>
  <si>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</si>
  <si>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</si>
  <si>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</si>
  <si>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</si>
  <si>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</si>
  <si>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</si>
  <si>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</si>
  <si>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</si>
  <si>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</si>
  <si>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</si>
  <si>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</si>
  <si>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</si>
  <si>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</si>
  <si>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</si>
  <si>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</si>
  <si>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</si>
  <si>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</si>
  <si>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</si>
  <si>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</si>
  <si>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</si>
  <si>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</si>
  <si>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</si>
  <si>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</si>
  <si>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</si>
  <si>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</si>
  <si>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</si>
  <si>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</si>
  <si>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</si>
  <si>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</si>
  <si>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</si>
  <si>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</si>
  <si>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</si>
  <si>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</si>
  <si>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</si>
  <si>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</si>
  <si>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</si>
  <si>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</si>
  <si>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</si>
  <si>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</si>
  <si>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</si>
  <si>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</si>
  <si>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</si>
  <si>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</si>
  <si>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</si>
  <si>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</si>
  <si>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</si>
  <si>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</si>
  <si>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</si>
  <si>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</si>
  <si>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</si>
  <si>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</si>
  <si>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</si>
  <si>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</si>
  <si>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</si>
  <si>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</si>
  <si>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</si>
  <si>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</si>
  <si>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</si>
  <si>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</si>
  <si>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</si>
  <si>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</si>
  <si>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</si>
  <si>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</si>
  <si>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</si>
  <si>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</si>
  <si>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</si>
  <si>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</si>
  <si>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</si>
  <si>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</si>
  <si>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</si>
  <si>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</si>
  <si>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</si>
  <si>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</si>
  <si>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</si>
  <si>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</si>
  <si>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</si>
  <si>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</si>
  <si>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</si>
  <si>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</si>
  <si>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</si>
  <si>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</si>
  <si>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</si>
  <si>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</si>
  <si>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</si>
  <si>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</si>
  <si>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</si>
  <si>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</si>
  <si>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</si>
  <si>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</si>
  <si>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</si>
  <si>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</si>
  <si>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</si>
  <si>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</si>
  <si>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</si>
  <si>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</si>
  <si>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</si>
  <si>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</si>
  <si>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</si>
  <si>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</si>
  <si>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</si>
  <si>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</si>
  <si>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</si>
  <si>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</si>
  <si>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</si>
  <si>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</si>
  <si>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</si>
  <si>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</si>
  <si>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</si>
  <si>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</si>
  <si>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</si>
  <si>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</si>
  <si>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</si>
  <si>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</si>
  <si>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</si>
  <si>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</si>
  <si>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</si>
  <si>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</si>
  <si>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</si>
  <si>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</si>
  <si>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</si>
  <si>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</si>
  <si>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</si>
  <si>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</si>
  <si>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</si>
  <si>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</si>
  <si>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</si>
  <si>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</si>
  <si>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</si>
  <si>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</si>
  <si>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</si>
  <si>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</si>
  <si>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</si>
  <si>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</si>
  <si>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</si>
  <si>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</si>
  <si>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</si>
  <si>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</si>
  <si>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</si>
  <si>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</si>
  <si>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</si>
  <si>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</si>
  <si>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</si>
  <si>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</si>
  <si>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</si>
  <si>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</si>
  <si>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</si>
  <si>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</si>
  <si>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</si>
  <si>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</si>
  <si>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</si>
  <si>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</si>
  <si>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</si>
  <si>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</si>
  <si>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</si>
  <si>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</si>
  <si>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</si>
  <si>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</si>
  <si>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</si>
  <si>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</si>
  <si>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</si>
  <si>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</si>
  <si>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</si>
  <si>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</si>
  <si>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</si>
  <si>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</si>
  <si>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</si>
  <si>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</si>
  <si>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</si>
  <si>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</si>
  <si>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</si>
  <si>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</si>
  <si>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</si>
  <si>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</si>
  <si>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</si>
  <si>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</si>
  <si>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</si>
  <si>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</si>
  <si>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</si>
  <si>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</si>
  <si>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</si>
  <si>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</si>
  <si>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</si>
  <si>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</si>
  <si>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</si>
  <si>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</si>
  <si>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</si>
  <si>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</si>
  <si>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</si>
  <si>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</si>
  <si>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</si>
  <si>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</si>
  <si>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</si>
  <si>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</si>
  <si>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</si>
  <si>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</si>
  <si>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</si>
  <si>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</si>
  <si>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</si>
  <si>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</si>
  <si>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</si>
  <si>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</si>
  <si>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</si>
  <si>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</si>
  <si>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</si>
  <si>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</si>
  <si>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</si>
  <si>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</si>
  <si>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</si>
  <si>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</si>
  <si>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</si>
  <si>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</si>
  <si>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</si>
  <si>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</si>
  <si>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</si>
  <si>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</si>
  <si>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</si>
  <si>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</si>
  <si>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</si>
  <si>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</si>
  <si>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</si>
  <si>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</si>
  <si>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</si>
  <si>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</si>
  <si>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</si>
  <si>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</si>
  <si>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</si>
  <si>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</si>
  <si>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</si>
  <si>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</si>
  <si>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</si>
  <si>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</si>
  <si>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</si>
  <si>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</si>
  <si>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</si>
  <si>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</si>
  <si>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</si>
  <si>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</si>
  <si>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</si>
  <si>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</si>
  <si>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</si>
  <si>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</si>
  <si>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</si>
  <si>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</si>
  <si>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</si>
  <si>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</si>
  <si>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</si>
  <si>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</si>
  <si>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</si>
  <si>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</si>
  <si>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</si>
  <si>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</si>
  <si>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</si>
  <si>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</si>
  <si>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</si>
  <si>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</si>
  <si>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</si>
  <si>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</si>
  <si>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</si>
  <si>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</si>
  <si>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</si>
  <si>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</si>
  <si>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</si>
  <si>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</si>
  <si>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</si>
  <si>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</si>
  <si>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</si>
  <si>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</si>
  <si>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</si>
  <si>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</si>
  <si>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</si>
  <si>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</si>
  <si>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</si>
  <si>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</si>
  <si>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</si>
  <si>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</si>
  <si>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</si>
  <si>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</si>
  <si>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</si>
  <si>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</si>
  <si>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</si>
  <si>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</si>
  <si>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</si>
  <si>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</si>
  <si>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</si>
  <si>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</si>
  <si>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</si>
  <si>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</si>
  <si>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</si>
  <si>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</si>
  <si>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</si>
  <si>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</si>
  <si>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</si>
  <si>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</si>
  <si>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</si>
  <si>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</si>
  <si>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</si>
  <si>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</si>
  <si>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</si>
  <si>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</si>
  <si>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</si>
  <si>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</si>
  <si>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</si>
  <si>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</si>
  <si>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</si>
  <si>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</si>
  <si>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</si>
  <si>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</si>
  <si>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</si>
  <si>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</si>
  <si>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</si>
  <si>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</si>
  <si>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</si>
  <si>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</si>
  <si>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</si>
  <si>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</si>
  <si>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</si>
  <si>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</si>
  <si>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</si>
  <si>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</si>
  <si>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</si>
  <si>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</si>
  <si>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</si>
  <si>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</si>
  <si>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</si>
  <si>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</si>
  <si>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</si>
  <si>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</si>
  <si>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</si>
  <si>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</si>
  <si>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</si>
  <si>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</si>
  <si>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</si>
  <si>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</si>
  <si>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</si>
  <si>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</si>
  <si>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</si>
  <si>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</si>
  <si>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</si>
  <si>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</si>
  <si>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</si>
  <si>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</si>
  <si>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</si>
  <si>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</si>
  <si>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</si>
  <si>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</si>
  <si>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</si>
  <si>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</si>
  <si>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</si>
  <si>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</si>
  <si>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</si>
  <si>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</si>
  <si>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</si>
  <si>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</si>
  <si>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</si>
  <si>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</si>
  <si>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</si>
  <si>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</si>
  <si>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</si>
  <si>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</si>
  <si>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</si>
  <si>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</si>
  <si>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</si>
  <si>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</si>
  <si>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</si>
  <si>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</si>
  <si>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</si>
  <si>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</si>
  <si>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</si>
  <si>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</si>
  <si>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</si>
  <si>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</si>
  <si>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</si>
  <si>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</si>
  <si>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</si>
  <si>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</si>
  <si>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</si>
  <si>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</si>
  <si>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</si>
  <si>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</si>
  <si>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</si>
  <si>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</si>
  <si>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</si>
  <si>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</si>
  <si>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</si>
  <si>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</si>
  <si>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</si>
  <si>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</si>
  <si>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</si>
  <si>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</si>
  <si>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</si>
  <si>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</si>
  <si>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</si>
  <si>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</si>
  <si>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</si>
  <si>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</si>
  <si>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</si>
  <si>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</si>
  <si>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</si>
  <si>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</si>
  <si>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</si>
  <si>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</si>
  <si>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</si>
  <si>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</si>
  <si>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</si>
  <si>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</si>
  <si>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</si>
  <si>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</si>
  <si>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</si>
  <si>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</si>
  <si>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</si>
  <si>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</si>
  <si>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</si>
  <si>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</si>
  <si>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</si>
  <si>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</si>
  <si>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</si>
  <si>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</si>
  <si>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</si>
  <si>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</si>
  <si>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</si>
  <si>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</si>
  <si>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</si>
  <si>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</si>
  <si>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</si>
  <si>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</si>
  <si>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</si>
  <si>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</si>
  <si>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</si>
  <si>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</si>
  <si>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</si>
  <si>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</si>
  <si>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</si>
  <si>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</si>
  <si>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</si>
  <si>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</si>
  <si>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</si>
  <si>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</si>
  <si>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</si>
  <si>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</si>
  <si>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</si>
  <si>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</si>
  <si>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</si>
  <si>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</si>
  <si>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</si>
  <si>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</si>
  <si>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</si>
  <si>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</si>
  <si>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</si>
  <si>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</si>
  <si>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</si>
  <si>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</si>
  <si>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</si>
  <si>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</si>
  <si>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</si>
  <si>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</si>
  <si>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</si>
  <si>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</si>
  <si>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</si>
  <si>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</si>
  <si>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</si>
  <si>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</si>
  <si>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</si>
  <si>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</si>
  <si>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</si>
  <si>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</si>
  <si>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</si>
  <si>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</si>
  <si>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</si>
  <si>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</si>
  <si>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</si>
  <si>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</si>
  <si>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</si>
  <si>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</si>
  <si>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</si>
  <si>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</si>
  <si>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</si>
  <si>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</si>
  <si>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</si>
  <si>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</si>
  <si>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</si>
  <si>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</si>
  <si>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</si>
  <si>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</si>
  <si>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</si>
  <si>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</si>
  <si>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</si>
  <si>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</si>
  <si>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</si>
  <si>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</si>
  <si>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</si>
  <si>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</si>
  <si>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</si>
  <si>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</si>
  <si>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</si>
  <si>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</si>
  <si>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</si>
  <si>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</si>
  <si>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</si>
  <si>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</si>
  <si>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</si>
  <si>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</si>
  <si>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</si>
  <si>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</si>
  <si>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</si>
  <si>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</si>
  <si>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</si>
  <si>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</si>
  <si>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</si>
  <si>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</si>
  <si>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</si>
  <si>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</si>
  <si>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</si>
  <si>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</si>
  <si>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</si>
  <si>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</si>
  <si>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</si>
  <si>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</si>
  <si>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</si>
  <si>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</si>
  <si>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</si>
  <si>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</si>
  <si>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</si>
  <si>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</si>
  <si>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</si>
  <si>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</si>
  <si>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</si>
  <si>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</si>
  <si>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</si>
  <si>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</si>
  <si>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</si>
  <si>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</si>
  <si>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</si>
  <si>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</si>
  <si>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</si>
  <si>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</si>
  <si>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</si>
  <si>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</si>
  <si>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</si>
  <si>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</si>
  <si>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</si>
  <si>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</si>
  <si>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</si>
  <si>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</si>
  <si>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</si>
  <si>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</si>
  <si>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</si>
  <si>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</si>
  <si>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</si>
  <si>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</si>
  <si>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</si>
  <si>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</si>
  <si>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</si>
  <si>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</si>
  <si>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</si>
  <si>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</si>
  <si>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</si>
  <si>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</si>
  <si>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</si>
  <si>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</si>
  <si>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</si>
  <si>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</si>
  <si>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</si>
  <si>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</si>
  <si>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</si>
  <si>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</si>
  <si>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</si>
  <si>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</si>
  <si>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</si>
  <si>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</si>
  <si>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</si>
  <si>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</si>
  <si>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</si>
  <si>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</si>
  <si>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</si>
  <si>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</si>
  <si>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</si>
  <si>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</si>
  <si>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</si>
  <si>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</si>
  <si>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</si>
  <si>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</si>
  <si>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</si>
  <si>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</si>
  <si>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</si>
  <si>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</si>
  <si>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</si>
  <si>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</si>
  <si>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</si>
  <si>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</si>
  <si>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</si>
  <si>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</si>
  <si>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</si>
  <si>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</si>
  <si>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</si>
  <si>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</si>
  <si>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</si>
  <si>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</si>
  <si>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</si>
  <si>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</si>
  <si>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</si>
  <si>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</si>
  <si>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</si>
  <si>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</si>
  <si>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</si>
  <si>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</si>
  <si>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</si>
  <si>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</si>
  <si>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</si>
  <si>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</si>
  <si>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</si>
  <si>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</si>
  <si>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</si>
  <si>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</si>
  <si>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</si>
  <si>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</si>
  <si>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</si>
  <si>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</si>
  <si>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</si>
  <si>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</si>
  <si>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</si>
  <si>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</si>
  <si>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</si>
  <si>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</si>
  <si>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</si>
  <si>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</si>
  <si>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</si>
  <si>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</si>
  <si>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</si>
  <si>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</si>
  <si>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</si>
  <si>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</si>
  <si>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</si>
  <si>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</si>
  <si>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</si>
  <si>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</si>
  <si>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</si>
  <si>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</si>
  <si>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</si>
  <si>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</si>
  <si>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</si>
  <si>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</si>
  <si>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</si>
  <si>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</si>
  <si>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</si>
  <si>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</si>
  <si>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</si>
  <si>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</si>
  <si>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</si>
  <si>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</si>
  <si>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</si>
  <si>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</si>
  <si>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</si>
  <si>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</si>
  <si>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</si>
  <si>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</si>
  <si>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</si>
  <si>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</si>
  <si>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</si>
  <si>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</si>
  <si>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</si>
  <si>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</si>
  <si>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</si>
  <si>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</si>
  <si>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</si>
  <si>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</si>
  <si>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</si>
  <si>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</si>
  <si>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</si>
  <si>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</si>
  <si>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</si>
  <si>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</si>
  <si>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</si>
  <si>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</si>
  <si>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</si>
  <si>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</si>
  <si>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</si>
  <si>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</si>
  <si>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</si>
  <si>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</si>
  <si>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</si>
  <si>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</si>
  <si>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</si>
  <si>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</si>
  <si>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</si>
  <si>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</si>
  <si>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</si>
  <si>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</si>
  <si>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</si>
  <si>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</si>
  <si>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</si>
  <si>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</si>
  <si>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</si>
  <si>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</si>
  <si>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</si>
  <si>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</si>
  <si>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</si>
  <si>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</si>
  <si>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</si>
  <si>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</si>
  <si>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</si>
  <si>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</si>
  <si>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</si>
  <si>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</si>
  <si>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</si>
  <si>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</si>
  <si>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</si>
  <si>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</si>
  <si>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</si>
  <si>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</si>
  <si>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</si>
  <si>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</si>
  <si>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</si>
  <si>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</si>
  <si>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</si>
  <si>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</si>
  <si>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</si>
  <si>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</si>
  <si>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</si>
  <si>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</si>
  <si>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</si>
  <si>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</si>
  <si>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</si>
  <si>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</si>
  <si>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</si>
  <si>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</si>
  <si>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</si>
  <si>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</si>
  <si>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</si>
  <si>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</si>
  <si>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</si>
  <si>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</si>
  <si>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</si>
  <si>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</si>
  <si>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</si>
  <si>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</si>
  <si>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</si>
  <si>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</si>
  <si>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</si>
  <si>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</si>
  <si>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</si>
  <si>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</si>
  <si>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</si>
  <si>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</si>
  <si>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</si>
  <si>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</si>
  <si>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</si>
  <si>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</si>
  <si>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</si>
  <si>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</si>
  <si>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</si>
  <si>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</si>
  <si>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</si>
  <si>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</si>
  <si>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</si>
  <si>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</si>
  <si>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</si>
  <si>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</si>
  <si>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</si>
  <si>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</si>
  <si>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</si>
  <si>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</si>
  <si>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</si>
  <si>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</si>
  <si>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</si>
  <si>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</si>
  <si>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</si>
  <si>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</si>
  <si>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</si>
  <si>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</si>
  <si>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</si>
  <si>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</si>
  <si>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</si>
  <si>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</si>
  <si>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</si>
  <si>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</si>
  <si>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</si>
  <si>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</si>
  <si>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</si>
  <si>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</si>
  <si>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</si>
  <si>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</si>
  <si>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</si>
  <si>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</si>
  <si>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</si>
  <si>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</si>
  <si>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</si>
  <si>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</si>
  <si>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</si>
  <si>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</si>
  <si>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</si>
  <si>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</si>
  <si>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</si>
  <si>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</si>
  <si>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</si>
  <si>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</si>
  <si>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</si>
  <si>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</si>
  <si>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</si>
  <si>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</si>
  <si>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</si>
  <si>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</si>
  <si>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</si>
  <si>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</si>
  <si>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</si>
  <si>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</si>
  <si>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</si>
  <si>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</si>
  <si>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</si>
  <si>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</si>
  <si>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</si>
  <si>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</si>
  <si>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</si>
  <si>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</si>
  <si>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</si>
  <si>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</si>
  <si>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</si>
  <si>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</si>
  <si>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</si>
  <si>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</si>
  <si>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</si>
  <si>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</si>
  <si>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</si>
  <si>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</si>
  <si>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</si>
  <si>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</si>
  <si>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</si>
  <si>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</si>
  <si>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</si>
  <si>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</si>
  <si>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</si>
  <si>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</si>
  <si>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</si>
  <si>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</si>
  <si>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</si>
  <si>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</si>
  <si>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</si>
  <si>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</si>
  <si>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</si>
  <si>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</si>
  <si>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</si>
  <si>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</si>
  <si>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</si>
  <si>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</si>
  <si>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</si>
  <si>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</si>
  <si>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</si>
  <si>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</si>
  <si>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</si>
  <si>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</si>
  <si>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</si>
  <si>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</si>
  <si>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</si>
  <si>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</si>
  <si>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</si>
  <si>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</si>
  <si>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</si>
  <si>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</si>
  <si>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</si>
  <si>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</si>
  <si>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</si>
  <si>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</si>
  <si>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</si>
  <si>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</si>
  <si>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</si>
  <si>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</si>
  <si>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</si>
  <si>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</si>
  <si>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</si>
  <si>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</si>
  <si>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</si>
  <si>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</si>
  <si>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</si>
  <si>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</si>
  <si>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</si>
  <si>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</si>
  <si>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</si>
  <si>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</si>
  <si>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</si>
  <si>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</si>
  <si>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</si>
  <si>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</si>
  <si>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</si>
  <si>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</si>
  <si>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</si>
  <si>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</si>
  <si>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</si>
  <si>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</si>
  <si>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</si>
  <si>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</si>
  <si>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</si>
  <si>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</si>
  <si>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</si>
  <si>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</si>
  <si>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</si>
  <si>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</si>
  <si>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</si>
  <si>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</si>
  <si>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</si>
  <si>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</si>
  <si>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</si>
  <si>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</si>
  <si>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</si>
  <si>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</si>
  <si>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</si>
  <si>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</si>
  <si>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</si>
  <si>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</si>
  <si>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</si>
  <si>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</si>
  <si>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</si>
  <si>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</si>
  <si>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</si>
  <si>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</si>
  <si>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</si>
  <si>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</si>
  <si>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</si>
  <si>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</si>
  <si>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</si>
  <si>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</si>
  <si>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</si>
  <si>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</si>
  <si>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</si>
  <si>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</si>
  <si>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</si>
  <si>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</si>
  <si>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</si>
  <si>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</si>
  <si>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</si>
  <si>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</si>
  <si>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</si>
  <si>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</si>
  <si>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</si>
  <si>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</si>
  <si>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</si>
  <si>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</si>
  <si>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</si>
  <si>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</si>
  <si>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</si>
  <si>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</si>
  <si>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</si>
  <si>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</si>
  <si>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</si>
  <si>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</si>
  <si>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</si>
  <si>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</si>
  <si>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</si>
  <si>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</si>
  <si>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</si>
  <si>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</si>
  <si>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</si>
  <si>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</si>
  <si>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</si>
  <si>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</si>
  <si>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</si>
  <si>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</si>
  <si>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</si>
  <si>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</si>
  <si>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</si>
  <si>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</si>
  <si>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</si>
  <si>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</si>
  <si>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</si>
  <si>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</si>
  <si>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</si>
  <si>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</si>
  <si>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</si>
  <si>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</si>
  <si>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</si>
  <si>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</si>
  <si>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</si>
  <si>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</si>
  <si>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</si>
  <si>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</si>
  <si>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</si>
  <si>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</si>
  <si>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</si>
  <si>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</si>
  <si>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</si>
  <si>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</si>
  <si>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</si>
  <si>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</si>
  <si>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</si>
  <si>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</si>
  <si>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</si>
  <si>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</si>
  <si>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</si>
  <si>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</si>
  <si>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</si>
  <si>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</si>
  <si>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</si>
  <si>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</si>
  <si>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</si>
  <si>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</si>
  <si>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</si>
  <si>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</si>
  <si>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</si>
  <si>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</si>
  <si>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</si>
  <si>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</si>
  <si>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</si>
  <si>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</si>
  <si>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</si>
  <si>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</si>
  <si>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</si>
  <si>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</si>
  <si>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</si>
  <si>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</si>
  <si>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</si>
  <si>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</si>
  <si>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</si>
  <si>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</si>
  <si>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</si>
  <si>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</si>
  <si>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</si>
  <si>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</si>
  <si>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</si>
  <si>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</si>
  <si>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</si>
  <si>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</si>
  <si>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</si>
  <si>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</si>
  <si>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</si>
  <si>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</si>
  <si>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</si>
  <si>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</si>
  <si>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</si>
  <si>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</si>
  <si>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</si>
  <si>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</si>
  <si>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</si>
  <si>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</si>
  <si>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</si>
  <si>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</si>
  <si>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</si>
  <si>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</si>
  <si>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</si>
  <si>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</si>
  <si>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</si>
  <si>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</si>
  <si>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</si>
  <si>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</si>
  <si>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</si>
  <si>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</si>
  <si>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</si>
  <si>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</si>
  <si>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</si>
  <si>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</si>
  <si>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</si>
  <si>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</si>
  <si>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</si>
  <si>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</si>
  <si>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</si>
  <si>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</si>
  <si>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</si>
  <si>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</si>
  <si>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</si>
  <si>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</si>
  <si>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</si>
  <si>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</si>
  <si>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</si>
  <si>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</si>
  <si>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</si>
  <si>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</si>
  <si>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</si>
  <si>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</si>
  <si>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</si>
  <si>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</si>
  <si>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</si>
  <si>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</si>
  <si>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</si>
  <si>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</si>
  <si>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</si>
  <si>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</si>
  <si>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</si>
  <si>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</si>
  <si>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</si>
  <si>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</si>
  <si>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</si>
  <si>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</si>
  <si>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</si>
  <si>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</si>
  <si>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</si>
  <si>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</si>
  <si>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</si>
  <si>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</si>
  <si>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</si>
  <si>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</si>
  <si>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</si>
  <si>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</si>
  <si>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</si>
  <si>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</si>
  <si>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</si>
  <si>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</si>
  <si>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</si>
  <si>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</si>
  <si>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</si>
  <si>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</si>
  <si>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</si>
  <si>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</si>
  <si>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</si>
  <si>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</si>
  <si>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</si>
  <si>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</si>
  <si>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</si>
  <si>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</si>
  <si>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</si>
  <si>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</si>
  <si>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</si>
  <si>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</si>
  <si>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</si>
  <si>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</si>
  <si>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</si>
  <si>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</si>
  <si>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</si>
  <si>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</si>
  <si>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</si>
  <si>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</si>
  <si>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</si>
  <si>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</si>
  <si>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</si>
  <si>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</si>
  <si>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</si>
  <si>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</si>
  <si>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</si>
  <si>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</si>
  <si>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</si>
  <si>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</si>
  <si>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</si>
  <si>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</si>
  <si>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</si>
  <si>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</si>
  <si>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</si>
  <si>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</si>
  <si>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</si>
  <si>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</si>
  <si>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</si>
  <si>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</si>
  <si>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</si>
  <si>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</si>
  <si>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</si>
  <si>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</si>
  <si>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</si>
  <si>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</si>
  <si>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</si>
  <si>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</si>
  <si>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</si>
  <si>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</si>
  <si>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</si>
  <si>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</si>
  <si>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</si>
  <si>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</si>
  <si>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</si>
  <si>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</si>
  <si>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</si>
  <si>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</si>
  <si>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</si>
  <si>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</si>
  <si>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</si>
  <si>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</si>
  <si>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</si>
  <si>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</si>
  <si>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</si>
  <si>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</si>
  <si>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</si>
  <si>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</si>
  <si>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</si>
  <si>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</si>
  <si>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</si>
  <si>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</si>
  <si>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</si>
  <si>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</si>
  <si>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</si>
  <si>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</si>
  <si>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</si>
  <si>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</si>
  <si>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</si>
  <si>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</si>
  <si>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</si>
  <si>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</si>
  <si>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</si>
  <si>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</si>
  <si>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</si>
  <si>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</si>
  <si>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</si>
  <si>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</si>
  <si>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</si>
  <si>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</si>
  <si>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</si>
  <si>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</si>
  <si>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</si>
  <si>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</si>
  <si>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</si>
  <si>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</si>
  <si>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</si>
  <si>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</si>
  <si>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</si>
  <si>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</si>
  <si>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</si>
  <si>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</si>
  <si>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</si>
  <si>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</si>
  <si>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</si>
  <si>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</si>
  <si>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</si>
  <si>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</si>
  <si>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</si>
  <si>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</si>
  <si>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</si>
  <si>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</si>
  <si>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</si>
  <si>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</si>
  <si>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</si>
  <si>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</si>
  <si>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</si>
  <si>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</si>
  <si>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</si>
  <si>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</si>
  <si>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</si>
  <si>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</si>
  <si>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</si>
  <si>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</si>
  <si>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</si>
  <si>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</si>
  <si>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</si>
  <si>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</si>
  <si>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</si>
  <si>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</si>
  <si>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</si>
  <si>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</si>
  <si>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</si>
  <si>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</si>
  <si>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</si>
  <si>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</si>
  <si>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</si>
  <si>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</si>
  <si>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</si>
  <si>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</si>
  <si>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</si>
  <si>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</si>
  <si>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</si>
  <si>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</si>
  <si>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</si>
  <si>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</si>
  <si>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</si>
  <si>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</si>
  <si>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</si>
  <si>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</si>
  <si>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</si>
  <si>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</si>
  <si>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</si>
  <si>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</si>
  <si>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</si>
  <si>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</si>
  <si>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</si>
  <si>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</si>
  <si>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</si>
  <si>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</si>
  <si>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</si>
  <si>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</si>
  <si>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</si>
  <si>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</si>
  <si>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</si>
  <si>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</si>
  <si>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</si>
  <si>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</si>
  <si>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</si>
  <si>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</si>
  <si>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</si>
  <si>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</si>
  <si>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</si>
  <si>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</si>
  <si>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</si>
  <si>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</si>
  <si>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</si>
  <si>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</si>
  <si>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</si>
  <si>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</si>
  <si>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</si>
  <si>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</si>
  <si>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</si>
  <si>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</si>
  <si>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</si>
  <si>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</si>
  <si>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</si>
  <si>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</si>
  <si>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</si>
  <si>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</si>
  <si>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</si>
  <si>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</si>
  <si>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</si>
  <si>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</si>
  <si>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</si>
  <si>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</si>
  <si>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</si>
  <si>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</si>
  <si>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</si>
  <si>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</si>
  <si>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</si>
  <si>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</si>
  <si>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</si>
  <si>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</si>
  <si>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</si>
  <si>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</si>
  <si>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</si>
  <si>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</si>
  <si>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</si>
  <si>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</si>
  <si>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</si>
  <si>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</si>
  <si>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</si>
  <si>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</si>
  <si>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</si>
  <si>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</si>
  <si>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</si>
  <si>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</si>
  <si>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</si>
  <si>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</si>
  <si>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</si>
  <si>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</si>
  <si>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</si>
  <si>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</si>
  <si>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</si>
  <si>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</si>
  <si>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</si>
  <si>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</si>
  <si>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</si>
  <si>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</si>
  <si>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</si>
  <si>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</si>
  <si>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</si>
  <si>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</si>
  <si>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</si>
  <si>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</si>
  <si>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</si>
  <si>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</si>
  <si>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</si>
  <si>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</si>
  <si>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</si>
  <si>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</si>
  <si>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</si>
  <si>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</si>
  <si>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</si>
  <si>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</si>
  <si>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</si>
  <si>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</si>
  <si>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</si>
  <si>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</si>
  <si>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</si>
  <si>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</si>
  <si>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</si>
  <si>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</si>
  <si>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</si>
  <si>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</si>
  <si>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</si>
  <si>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</si>
  <si>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</si>
  <si>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</si>
  <si>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</si>
  <si>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</si>
  <si>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</si>
  <si>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</si>
  <si>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</si>
  <si>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</si>
  <si>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</si>
  <si>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</si>
  <si>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</si>
  <si>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</si>
  <si>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</si>
  <si>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</si>
  <si>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</si>
  <si>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</si>
  <si>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</si>
  <si>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</si>
  <si>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</si>
  <si>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</si>
  <si>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</si>
  <si>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</si>
  <si>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</si>
  <si>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</si>
  <si>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</si>
  <si>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</si>
  <si>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</si>
  <si>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</si>
  <si>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</si>
  <si>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</si>
  <si>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</si>
  <si>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</si>
  <si>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</si>
  <si>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</si>
  <si>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</si>
  <si>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</si>
  <si>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</si>
  <si>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</si>
  <si>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</si>
  <si>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</si>
  <si>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</si>
  <si>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</si>
  <si>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</si>
  <si>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</si>
  <si>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</si>
  <si>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</si>
  <si>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</si>
  <si>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</si>
  <si>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</si>
  <si>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</si>
  <si>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</si>
  <si>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</si>
  <si>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</si>
  <si>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</si>
  <si>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</si>
  <si>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</si>
  <si>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</si>
  <si>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</si>
  <si>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</si>
  <si>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</si>
  <si>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</si>
  <si>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</si>
  <si>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</si>
  <si>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</si>
  <si>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</si>
  <si>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</si>
  <si>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</si>
  <si>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</si>
  <si>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</si>
  <si>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</si>
  <si>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</si>
  <si>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</si>
  <si>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</si>
  <si>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</si>
  <si>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</si>
  <si>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</si>
  <si>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</si>
  <si>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</si>
  <si>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</si>
  <si>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</si>
  <si>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</si>
  <si>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</si>
  <si>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</si>
  <si>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</si>
  <si>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</si>
  <si>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</si>
  <si>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</si>
  <si>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</si>
  <si>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</si>
  <si>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</si>
  <si>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</si>
  <si>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</si>
  <si>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</si>
  <si>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</si>
  <si>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</si>
  <si>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</si>
  <si>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</si>
  <si>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</si>
  <si>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</si>
  <si>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</si>
  <si>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</si>
  <si>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</si>
  <si>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</si>
  <si>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</si>
  <si>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</si>
  <si>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</si>
  <si>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</si>
  <si>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</si>
  <si>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</si>
  <si>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</si>
  <si>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</si>
  <si>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</si>
  <si>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</si>
  <si>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</si>
  <si>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</si>
  <si>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</si>
  <si>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</si>
  <si>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</si>
  <si>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</si>
  <si>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</si>
  <si>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</si>
  <si>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</si>
  <si>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</si>
  <si>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</si>
  <si>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</si>
  <si>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</si>
  <si>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</si>
  <si>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</si>
  <si>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</si>
  <si>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</si>
  <si>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</si>
  <si>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</si>
  <si>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</si>
  <si>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</si>
  <si>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</si>
  <si>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</si>
  <si>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</si>
  <si>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</si>
  <si>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</si>
  <si>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</si>
  <si>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</si>
  <si>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</si>
  <si>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</si>
  <si>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</si>
  <si>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</si>
  <si>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</si>
  <si>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</si>
  <si>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</si>
  <si>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</si>
  <si>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</si>
  <si>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</si>
  <si>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</si>
  <si>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</si>
  <si>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</si>
  <si>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</si>
  <si>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</si>
  <si>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</si>
  <si>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</si>
  <si>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</si>
  <si>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</si>
  <si>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</si>
  <si>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</si>
  <si>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</si>
  <si>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</si>
  <si>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</si>
  <si>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</si>
  <si>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</si>
  <si>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</si>
  <si>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</si>
  <si>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</si>
  <si>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</si>
  <si>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</si>
  <si>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</si>
  <si>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</si>
  <si>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</si>
  <si>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</si>
  <si>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</si>
  <si>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</si>
  <si>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</si>
  <si>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</si>
  <si>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</si>
  <si>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</si>
  <si>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</si>
  <si>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</si>
  <si>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</si>
  <si>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</si>
  <si>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</si>
  <si>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</si>
  <si>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</si>
  <si>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</si>
  <si>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</si>
  <si>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</si>
  <si>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</si>
  <si>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</si>
  <si>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</si>
  <si>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</si>
  <si>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</si>
  <si>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</si>
  <si>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</si>
  <si>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</si>
  <si>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</si>
  <si>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</si>
  <si>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</si>
  <si>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</si>
  <si>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</si>
  <si>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</si>
  <si>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</si>
  <si>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</si>
  <si>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</si>
  <si>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</si>
  <si>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</si>
  <si>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</si>
  <si>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</si>
  <si>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</si>
  <si>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</si>
  <si>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</si>
  <si>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</si>
  <si>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</si>
  <si>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</si>
  <si>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</si>
  <si>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</si>
  <si>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</si>
  <si>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</si>
  <si>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</si>
  <si>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</si>
  <si>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</si>
  <si>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</si>
  <si>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</si>
  <si>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</si>
  <si>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</si>
  <si>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</si>
  <si>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</si>
  <si>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</si>
  <si>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</si>
  <si>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</si>
  <si>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</si>
  <si>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</si>
  <si>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</si>
  <si>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</si>
  <si>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</si>
  <si>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</si>
  <si>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</si>
  <si>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</si>
  <si>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</si>
  <si>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</si>
  <si>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</si>
  <si>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</si>
  <si>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</si>
  <si>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</si>
  <si>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</si>
  <si>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</si>
  <si>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</si>
  <si>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</si>
  <si>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</si>
  <si>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</si>
  <si>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</si>
  <si>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</si>
  <si>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</si>
  <si>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</si>
  <si>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</si>
  <si>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</si>
  <si>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</si>
  <si>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</si>
  <si>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</si>
  <si>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</si>
  <si>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</si>
  <si>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</si>
  <si>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</si>
  <si>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</si>
  <si>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</si>
  <si>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</si>
  <si>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</si>
  <si>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</si>
  <si>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</si>
  <si>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</si>
  <si>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</si>
  <si>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</si>
  <si>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</si>
  <si>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</si>
  <si>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</si>
  <si>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</si>
  <si>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</si>
  <si>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</si>
  <si>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</si>
  <si>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</si>
  <si>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</si>
  <si>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</si>
  <si>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</si>
  <si>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</si>
  <si>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</si>
  <si>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</si>
  <si>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</si>
  <si>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</si>
  <si>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</si>
  <si>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</si>
  <si>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</si>
  <si>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</si>
  <si>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</si>
  <si>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</si>
  <si>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</si>
  <si>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</si>
  <si>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</si>
  <si>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</si>
  <si>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</si>
  <si>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</si>
  <si>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</si>
  <si>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</si>
  <si>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</si>
  <si>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</si>
  <si>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</si>
  <si>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</si>
  <si>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</si>
  <si>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</si>
  <si>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</si>
  <si>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</si>
  <si>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</si>
  <si>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</si>
  <si>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</si>
  <si>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</si>
  <si>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</si>
  <si>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</si>
  <si>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</si>
  <si>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</si>
  <si>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</si>
  <si>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</si>
  <si>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</si>
  <si>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</si>
  <si>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</si>
  <si>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</si>
  <si>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</si>
  <si>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</si>
  <si>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</si>
  <si>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</si>
  <si>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</si>
  <si>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</si>
  <si>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</si>
  <si>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</si>
  <si>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</si>
  <si>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</si>
  <si>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</si>
  <si>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</si>
  <si>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</si>
  <si>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</si>
  <si>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</si>
  <si>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</si>
  <si>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</si>
  <si>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</si>
  <si>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</si>
  <si>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</si>
  <si>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</si>
  <si>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</si>
  <si>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</si>
  <si>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</si>
  <si>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</si>
  <si>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</si>
  <si>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</si>
  <si>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</si>
  <si>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</si>
  <si>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</si>
  <si>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</si>
  <si>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</si>
  <si>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</si>
  <si>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</si>
  <si>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</si>
  <si>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</si>
  <si>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</si>
  <si>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</si>
  <si>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</si>
  <si>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</si>
  <si>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</si>
  <si>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</si>
  <si>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</si>
  <si>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</si>
  <si>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</si>
  <si>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</si>
  <si>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</si>
  <si>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</si>
  <si>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</si>
  <si>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</si>
  <si>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</si>
  <si>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</si>
  <si>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</si>
  <si>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</si>
  <si>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</si>
  <si>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</si>
  <si>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</si>
  <si>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</si>
  <si>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</si>
  <si>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</si>
  <si>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</si>
  <si>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</si>
  <si>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</si>
  <si>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</si>
  <si>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</si>
  <si>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</si>
  <si>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</si>
  <si>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</si>
  <si>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</si>
  <si>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</si>
  <si>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</si>
  <si>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</si>
  <si>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</si>
  <si>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</si>
  <si>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</si>
  <si>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</si>
  <si>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</si>
  <si>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</si>
  <si>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</si>
  <si>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</si>
  <si>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</si>
  <si>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</si>
  <si>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</si>
  <si>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</si>
  <si>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</si>
  <si>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</si>
  <si>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</si>
  <si>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</si>
  <si>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</si>
  <si>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</si>
  <si>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</si>
  <si>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</si>
  <si>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</si>
  <si>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</si>
  <si>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</si>
  <si>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</si>
  <si>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</si>
  <si>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</si>
  <si>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</si>
  <si>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</si>
  <si>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</si>
  <si>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</si>
  <si>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</si>
  <si>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</si>
  <si>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</si>
  <si>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</si>
  <si>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</si>
  <si>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</si>
  <si>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</si>
  <si>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</si>
  <si>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</si>
  <si>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</si>
  <si>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</si>
  <si>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</si>
  <si>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</si>
  <si>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</si>
  <si>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</si>
  <si>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</si>
  <si>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</si>
  <si>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</si>
  <si>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</si>
  <si>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</si>
  <si>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</si>
  <si>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</si>
  <si>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</si>
  <si>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</si>
  <si>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</si>
  <si>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</si>
  <si>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</si>
  <si>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</si>
  <si>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</si>
  <si>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</si>
  <si>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</si>
  <si>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</si>
  <si>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</si>
  <si>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</si>
  <si>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</si>
  <si>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</si>
  <si>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</si>
  <si>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</si>
  <si>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</si>
  <si>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</si>
  <si>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</si>
  <si>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</si>
  <si>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</si>
  <si>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</si>
  <si>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</si>
  <si>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</si>
  <si>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</si>
  <si>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</si>
  <si>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</si>
  <si>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</si>
  <si>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</si>
  <si>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</si>
  <si>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</si>
  <si>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</si>
  <si>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</si>
  <si>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</si>
  <si>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</si>
  <si>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</si>
  <si>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</si>
  <si>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</si>
  <si>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</si>
  <si>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</si>
  <si>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</si>
  <si>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</si>
  <si>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</si>
  <si>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</si>
  <si>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</si>
  <si>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</si>
  <si>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</si>
  <si>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</si>
  <si>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</si>
  <si>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</si>
  <si>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</si>
  <si>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</si>
  <si>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</si>
  <si>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</si>
  <si>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</si>
  <si>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</si>
  <si>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</si>
  <si>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</si>
  <si>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</si>
  <si>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</si>
  <si>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</si>
  <si>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</si>
  <si>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</si>
  <si>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</si>
  <si>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</si>
  <si>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</si>
  <si>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</si>
  <si>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</si>
  <si>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</si>
  <si>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</si>
  <si>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</si>
  <si>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</si>
  <si>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</si>
  <si>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</si>
  <si>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</si>
  <si>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</si>
  <si>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</si>
  <si>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</si>
  <si>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</si>
  <si>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</si>
  <si>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</si>
  <si>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</si>
  <si>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</si>
  <si>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</si>
  <si>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</si>
  <si>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</si>
  <si>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</si>
  <si>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</si>
  <si>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</si>
  <si>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</si>
  <si>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</si>
  <si>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</si>
  <si>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</si>
  <si>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</si>
  <si>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</si>
  <si>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</si>
  <si>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</si>
  <si>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</si>
  <si>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</si>
  <si>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</si>
  <si>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</si>
  <si>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</si>
  <si>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</si>
  <si>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</si>
  <si>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</si>
  <si>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</si>
  <si>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</si>
  <si>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</si>
  <si>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</si>
  <si>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</si>
  <si>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</si>
  <si>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</si>
  <si>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</si>
  <si>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</si>
  <si>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</si>
  <si>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</si>
  <si>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</si>
  <si>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</si>
  <si>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</si>
  <si>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</si>
  <si>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</si>
  <si>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</si>
  <si>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</si>
  <si>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</si>
  <si>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</si>
  <si>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</si>
  <si>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</si>
  <si>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</si>
  <si>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</si>
  <si>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</si>
  <si>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</si>
  <si>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</si>
  <si>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</si>
  <si>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</si>
  <si>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</si>
  <si>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</si>
  <si>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</si>
  <si>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</si>
  <si>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</si>
  <si>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</si>
  <si>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</si>
  <si>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</si>
  <si>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</si>
  <si>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</si>
  <si>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</si>
  <si>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</si>
  <si>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</si>
  <si>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</si>
  <si>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</si>
  <si>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</si>
  <si>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</si>
  <si>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</si>
  <si>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</si>
  <si>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</si>
  <si>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</si>
  <si>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</si>
  <si>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</si>
  <si>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</si>
  <si>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</si>
  <si>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</si>
  <si>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</si>
  <si>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</si>
  <si>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</si>
  <si>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</si>
  <si>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</si>
  <si>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</si>
  <si>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</si>
  <si>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</si>
  <si>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</si>
  <si>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</si>
  <si>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</si>
  <si>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</si>
  <si>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</si>
  <si>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</si>
  <si>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</si>
  <si>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</si>
  <si>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</si>
  <si>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</si>
  <si>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</si>
  <si>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</si>
  <si>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</si>
  <si>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</si>
  <si>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</si>
  <si>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</si>
  <si>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</si>
  <si>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</si>
  <si>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</si>
  <si>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</si>
  <si>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</si>
  <si>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</si>
  <si>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</si>
  <si>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</si>
  <si>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</si>
  <si>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</si>
  <si>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</si>
  <si>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</si>
  <si>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</si>
  <si>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</si>
  <si>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</si>
  <si>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</si>
  <si>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</si>
  <si>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</si>
  <si>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</si>
  <si>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</si>
  <si>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</si>
  <si>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</si>
  <si>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</si>
  <si>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</si>
  <si>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</si>
  <si>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</si>
  <si>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</si>
  <si>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</si>
  <si>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</si>
  <si>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</si>
  <si>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</si>
  <si>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</si>
  <si>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</si>
  <si>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</si>
  <si>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</si>
  <si>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</si>
  <si>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</si>
  <si>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</si>
  <si>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</si>
  <si>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</si>
  <si>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</si>
  <si>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</si>
  <si>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</si>
  <si>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</si>
  <si>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</si>
  <si>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</si>
  <si>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</si>
  <si>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</si>
  <si>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</si>
  <si>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</si>
  <si>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</si>
  <si>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</si>
  <si>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</si>
  <si>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</si>
  <si>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</si>
  <si>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</si>
  <si>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</si>
  <si>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</si>
  <si>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</si>
  <si>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</si>
  <si>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</si>
  <si>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</si>
  <si>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</si>
  <si>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</si>
  <si>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</si>
  <si>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</si>
  <si>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</si>
  <si>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</si>
  <si>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</si>
  <si>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</si>
  <si>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</si>
  <si>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</si>
  <si>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</si>
  <si>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</si>
  <si>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</si>
  <si>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</si>
  <si>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</si>
  <si>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</si>
  <si>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</si>
  <si>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</si>
  <si>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</si>
  <si>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</si>
  <si>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</si>
  <si>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</si>
  <si>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</si>
  <si>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</si>
  <si>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</si>
  <si>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</si>
  <si>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</si>
  <si>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</si>
  <si>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</si>
  <si>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</si>
  <si>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</si>
  <si>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</si>
  <si>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</si>
  <si>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</si>
  <si>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</si>
  <si>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</si>
  <si>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</si>
  <si>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</si>
  <si>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</si>
  <si>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</si>
  <si>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</si>
  <si>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</si>
  <si>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</si>
  <si>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</si>
  <si>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</si>
  <si>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</si>
  <si>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</si>
  <si>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</si>
  <si>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</si>
  <si>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</si>
  <si>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</si>
  <si>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</si>
  <si>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</si>
  <si>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</si>
  <si>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</si>
  <si>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</si>
  <si>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</si>
  <si>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</si>
  <si>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</si>
  <si>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</si>
  <si>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</si>
  <si>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</si>
  <si>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</si>
  <si>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</si>
  <si>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</si>
  <si>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</si>
  <si>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</si>
  <si>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</si>
  <si>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</si>
  <si>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</si>
  <si>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</si>
  <si>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</si>
  <si>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</si>
  <si>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</si>
  <si>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</si>
  <si>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</si>
  <si>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</si>
  <si>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</si>
  <si>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</si>
  <si>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</si>
  <si>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</si>
  <si>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</si>
  <si>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</si>
  <si>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</si>
  <si>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</si>
  <si>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</si>
  <si>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</si>
  <si>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</si>
  <si>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</si>
  <si>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</si>
  <si>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</si>
  <si>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</si>
  <si>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</si>
  <si>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</si>
  <si>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</si>
  <si>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</si>
  <si>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</si>
  <si>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</si>
  <si>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</si>
  <si>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</si>
  <si>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</si>
  <si>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</si>
  <si>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</si>
  <si>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</si>
  <si>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</si>
  <si>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</si>
  <si>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</si>
  <si>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</si>
  <si>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</si>
  <si>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</si>
  <si>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</si>
  <si>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</si>
  <si>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</si>
  <si>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</si>
  <si>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</si>
  <si>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</si>
  <si>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</si>
  <si>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</si>
  <si>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</si>
  <si>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</si>
  <si>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</si>
  <si>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</si>
  <si>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</si>
  <si>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</si>
  <si>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</si>
  <si>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</si>
  <si>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</si>
  <si>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</si>
  <si>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</si>
  <si>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</si>
  <si>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</si>
  <si>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</si>
  <si>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</si>
  <si>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</si>
  <si>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</si>
  <si>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</si>
  <si>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</si>
  <si>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</si>
  <si>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</si>
  <si>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</si>
  <si>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</si>
  <si>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</si>
  <si>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</si>
  <si>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</si>
  <si>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</si>
  <si>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</si>
  <si>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</si>
  <si>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</si>
  <si>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</si>
  <si>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</si>
  <si>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</si>
  <si>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</si>
  <si>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</si>
  <si>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</si>
  <si>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</si>
  <si>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</si>
  <si>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</si>
  <si>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</si>
  <si>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</si>
  <si>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</si>
  <si>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</si>
  <si>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</si>
  <si>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</si>
  <si>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</si>
  <si>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</si>
  <si>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</si>
  <si>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</si>
  <si>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</si>
  <si>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</si>
  <si>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</si>
  <si>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</si>
  <si>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</si>
  <si>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</si>
  <si>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</si>
  <si>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</si>
  <si>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</si>
  <si>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</si>
  <si>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</si>
  <si>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</si>
  <si>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</si>
  <si>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</si>
  <si>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</si>
  <si>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</si>
  <si>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</si>
  <si>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</si>
  <si>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</si>
  <si>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</si>
  <si>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</si>
  <si>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</si>
  <si>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</si>
  <si>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</si>
  <si>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</si>
  <si>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</si>
  <si>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</si>
  <si>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</si>
  <si>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</si>
  <si>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</si>
  <si>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</si>
  <si>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</si>
  <si>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</si>
  <si>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</si>
  <si>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</si>
  <si>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</si>
  <si>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</si>
  <si>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</si>
  <si>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</si>
  <si>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</si>
  <si>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</si>
  <si>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</si>
  <si>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</si>
  <si>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</si>
  <si>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</si>
  <si>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</si>
  <si>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</si>
  <si>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</si>
  <si>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</si>
  <si>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</si>
  <si>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</si>
  <si>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</si>
  <si>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</si>
  <si>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</si>
  <si>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</si>
  <si>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</si>
  <si>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</si>
  <si>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</si>
  <si>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</si>
  <si>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</si>
  <si>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</si>
  <si>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</si>
  <si>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</si>
  <si>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</si>
  <si>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</si>
  <si>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</si>
  <si>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</si>
  <si>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</si>
  <si>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</si>
  <si>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</si>
  <si>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</si>
  <si>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</si>
  <si>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</si>
  <si>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</si>
  <si>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</si>
  <si>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</si>
  <si>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</si>
  <si>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</si>
  <si>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</si>
  <si>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</si>
  <si>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</si>
  <si>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</si>
  <si>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</si>
  <si>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</si>
  <si>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</si>
  <si>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</si>
  <si>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</si>
  <si>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</si>
  <si>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</si>
  <si>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</si>
  <si>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</si>
  <si>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</si>
  <si>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</si>
  <si>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</si>
  <si>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</si>
  <si>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</si>
  <si>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</si>
  <si>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</si>
  <si>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</si>
  <si>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</si>
  <si>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</si>
  <si>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</si>
  <si>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</si>
  <si>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</si>
  <si>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</si>
  <si>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</si>
  <si>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</si>
  <si>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</si>
  <si>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</si>
  <si>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</si>
  <si>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</si>
  <si>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</si>
  <si>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</si>
  <si>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</si>
  <si>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</si>
  <si>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</si>
  <si>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</si>
  <si>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</si>
  <si>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</si>
  <si>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</si>
  <si>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</si>
  <si>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</si>
  <si>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</si>
  <si>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</si>
  <si>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</si>
  <si>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</si>
  <si>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</si>
  <si>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</si>
  <si>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</si>
  <si>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</si>
  <si>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</si>
  <si>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</si>
  <si>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</si>
  <si>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</si>
  <si>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</si>
  <si>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</si>
  <si>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</si>
  <si>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</si>
  <si>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</si>
  <si>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</si>
  <si>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</si>
  <si>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</si>
  <si>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</si>
  <si>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</si>
  <si>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</si>
  <si>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</si>
  <si>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</si>
  <si>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</si>
  <si>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</si>
  <si>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</si>
  <si>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</si>
  <si>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</si>
  <si>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</si>
  <si>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</si>
  <si>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</si>
  <si>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</si>
  <si>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</si>
  <si>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</si>
  <si>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</si>
  <si>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</si>
  <si>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</si>
  <si>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</si>
  <si>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</si>
  <si>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</si>
  <si>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</si>
  <si>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</si>
  <si>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</si>
  <si>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</si>
  <si>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</si>
  <si>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</si>
  <si>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</si>
  <si>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</si>
  <si>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</si>
  <si>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</si>
  <si>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</si>
  <si>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</si>
  <si>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</si>
  <si>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</si>
  <si>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</si>
  <si>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</si>
  <si>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</si>
  <si>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</si>
  <si>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</si>
  <si>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</si>
  <si>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</si>
  <si>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</si>
  <si>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</si>
  <si>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</si>
  <si>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</si>
  <si>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</si>
  <si>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</si>
  <si>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</si>
  <si>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</si>
  <si>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</si>
  <si>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</si>
  <si>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</si>
  <si>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</si>
  <si>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</si>
  <si>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</si>
  <si>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</si>
  <si>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</si>
  <si>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</si>
  <si>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</si>
  <si>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</si>
  <si>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</si>
  <si>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</si>
  <si>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</si>
  <si>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</si>
  <si>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</si>
  <si>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</si>
  <si>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</si>
  <si>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</si>
  <si>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</si>
  <si>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</si>
  <si>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</si>
  <si>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</si>
  <si>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</si>
  <si>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</si>
  <si>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</si>
  <si>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</si>
  <si>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</si>
  <si>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</si>
  <si>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</si>
  <si>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</si>
  <si>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</si>
  <si>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</si>
  <si>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</si>
  <si>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</si>
  <si>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</si>
  <si>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</si>
  <si>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</si>
  <si>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</si>
  <si>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</si>
  <si>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</si>
  <si>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</si>
  <si>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</si>
  <si>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</si>
  <si>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</si>
  <si>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</si>
  <si>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</si>
  <si>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</si>
  <si>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</si>
  <si>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</si>
  <si>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</si>
  <si>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</si>
  <si>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</si>
  <si>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</si>
  <si>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</si>
  <si>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</si>
  <si>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</si>
  <si>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</si>
  <si>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</si>
  <si>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</si>
  <si>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</si>
  <si>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</si>
  <si>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</si>
  <si>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</si>
  <si>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</si>
  <si>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</si>
  <si>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</si>
  <si>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</si>
  <si>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</si>
  <si>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</si>
  <si>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</si>
  <si>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</si>
  <si>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</si>
  <si>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</si>
  <si>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</si>
  <si>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</si>
  <si>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</si>
  <si>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</si>
  <si>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</si>
  <si>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</si>
  <si>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</si>
  <si>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</si>
  <si>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</si>
  <si>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</si>
  <si>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</si>
  <si>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</si>
  <si>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</si>
  <si>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</si>
  <si>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</si>
  <si>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</si>
  <si>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</si>
  <si>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</si>
  <si>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</si>
  <si>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</si>
  <si>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</si>
  <si>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</si>
  <si>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</si>
  <si>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</si>
  <si>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</si>
  <si>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</si>
  <si>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</si>
  <si>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</si>
  <si>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</si>
  <si>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</si>
  <si>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</si>
  <si>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</si>
  <si>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</si>
  <si>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</si>
  <si>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</si>
  <si>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</si>
  <si>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</si>
  <si>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</si>
  <si>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</si>
  <si>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</si>
  <si>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</si>
  <si>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</si>
  <si>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</si>
  <si>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</si>
  <si>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</si>
  <si>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</si>
  <si>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</si>
  <si>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</si>
  <si>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</si>
  <si>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</si>
  <si>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</si>
  <si>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</si>
  <si>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</si>
  <si>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</si>
  <si>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</si>
  <si>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</si>
  <si>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</si>
  <si>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</si>
  <si>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</si>
  <si>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</si>
  <si>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</si>
  <si>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</si>
  <si>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</si>
  <si>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</si>
  <si>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</si>
  <si>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</si>
  <si>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</si>
  <si>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</si>
  <si>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</si>
  <si>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</si>
  <si>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</si>
  <si>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</si>
  <si>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</si>
  <si>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</si>
  <si>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</si>
  <si>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</si>
  <si>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</si>
  <si>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</si>
  <si>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</si>
  <si>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</si>
  <si>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</si>
  <si>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</si>
  <si>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</si>
  <si>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</si>
  <si>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</si>
  <si>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</si>
  <si>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</si>
  <si>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</si>
  <si>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</si>
  <si>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</si>
  <si>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</si>
  <si>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</si>
  <si>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</si>
  <si>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</si>
  <si>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</si>
  <si>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</si>
  <si>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</si>
  <si>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</si>
  <si>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</si>
  <si>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</si>
  <si>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</si>
  <si>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</si>
  <si>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</si>
  <si>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</si>
  <si>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</si>
  <si>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</si>
  <si>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</si>
  <si>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</si>
  <si>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</si>
  <si>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</si>
  <si>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</si>
  <si>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</si>
  <si>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</si>
  <si>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</si>
  <si>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</si>
  <si>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</si>
  <si>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</si>
  <si>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</si>
  <si>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</si>
  <si>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</si>
  <si>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</si>
  <si>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</si>
  <si>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</si>
  <si>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</si>
  <si>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</si>
  <si>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</si>
  <si>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</si>
  <si>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</si>
  <si>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</si>
  <si>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</si>
  <si>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</si>
  <si>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</si>
  <si>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</si>
  <si>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</si>
  <si>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</si>
  <si>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</si>
  <si>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</si>
  <si>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</si>
  <si>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</si>
  <si>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</si>
  <si>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</si>
  <si>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</si>
  <si>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</si>
  <si>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</si>
  <si>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</si>
  <si>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</si>
  <si>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</si>
  <si>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</si>
  <si>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</si>
  <si>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</si>
  <si>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</si>
  <si>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</si>
  <si>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</si>
  <si>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</si>
  <si>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</si>
  <si>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</si>
  <si>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</si>
  <si>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</si>
  <si>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</si>
  <si>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</si>
  <si>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</si>
  <si>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</si>
  <si>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</si>
  <si>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</si>
  <si>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</si>
  <si>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</si>
  <si>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</si>
  <si>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</si>
  <si>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</si>
  <si>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</si>
  <si>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</si>
  <si>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</si>
  <si>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</si>
  <si>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</si>
  <si>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</si>
  <si>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</si>
  <si>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</si>
  <si>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</si>
  <si>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</si>
  <si>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</si>
  <si>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</si>
  <si>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</si>
  <si>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</si>
  <si>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</si>
  <si>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</si>
  <si>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</si>
  <si>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</si>
  <si>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</si>
  <si>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</si>
  <si>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</si>
  <si>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</si>
  <si>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</si>
  <si>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</si>
  <si>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</si>
  <si>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</si>
  <si>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</si>
  <si>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</si>
  <si>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</si>
  <si>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</si>
  <si>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</si>
  <si>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</si>
  <si>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</si>
  <si>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</si>
  <si>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</si>
  <si>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</si>
  <si>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</si>
  <si>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</si>
  <si>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</si>
  <si>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</si>
  <si>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</si>
  <si>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</si>
  <si>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</si>
  <si>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</si>
  <si>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</si>
  <si>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</si>
  <si>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</si>
  <si>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</si>
  <si>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</si>
  <si>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</si>
  <si>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</si>
  <si>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</si>
  <si>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</si>
  <si>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</si>
  <si>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</si>
  <si>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</si>
  <si>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</si>
  <si>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</si>
  <si>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</si>
  <si>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</si>
  <si>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</si>
  <si>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</si>
  <si>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</si>
  <si>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</si>
  <si>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</si>
  <si>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</si>
  <si>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</si>
  <si>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</si>
  <si>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</si>
  <si>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</si>
  <si>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</si>
  <si>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</si>
  <si>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</si>
  <si>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</si>
  <si>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</si>
  <si>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</si>
  <si>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</si>
  <si>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</si>
  <si>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</si>
  <si>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</si>
  <si>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</si>
  <si>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</si>
  <si>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</si>
  <si>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</si>
  <si>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</si>
  <si>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</si>
  <si>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</si>
  <si>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</si>
  <si>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</si>
  <si>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</si>
  <si>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</si>
  <si>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</si>
  <si>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</si>
  <si>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</si>
  <si>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</si>
  <si>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</si>
  <si>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</si>
  <si>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</si>
  <si>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</si>
  <si>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</si>
  <si>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</si>
  <si>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</si>
  <si>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</si>
  <si>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</si>
  <si>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</si>
  <si>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</si>
  <si>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</si>
  <si>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</si>
  <si>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</si>
  <si>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</si>
  <si>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</si>
  <si>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</si>
  <si>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</si>
  <si>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</si>
  <si>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</si>
  <si>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</si>
  <si>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</si>
  <si>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</si>
  <si>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</si>
  <si>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</si>
  <si>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</si>
  <si>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</si>
  <si>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</si>
  <si>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</si>
  <si>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</si>
  <si>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</si>
  <si>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</si>
  <si>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</si>
  <si>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</si>
  <si>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</si>
  <si>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</si>
  <si>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</si>
  <si>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</si>
  <si>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</si>
  <si>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</si>
  <si>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</si>
  <si>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</si>
  <si>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</si>
  <si>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</si>
  <si>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</si>
  <si>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</si>
  <si>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</si>
  <si>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</si>
  <si>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</si>
  <si>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</si>
  <si>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</si>
  <si>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</si>
  <si>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</si>
  <si>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</si>
  <si>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</si>
  <si>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</si>
  <si>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</si>
  <si>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</si>
  <si>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</si>
  <si>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</si>
  <si>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</si>
  <si>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</si>
  <si>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</si>
  <si>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</si>
  <si>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</si>
  <si>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</si>
  <si>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</si>
  <si>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</si>
  <si>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</si>
  <si>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</si>
  <si>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</si>
  <si>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</si>
  <si>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</si>
  <si>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</si>
  <si>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</si>
  <si>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</si>
  <si>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</si>
  <si>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</si>
  <si>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</si>
  <si>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</si>
  <si>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</si>
  <si>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</si>
  <si>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</si>
  <si>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</si>
  <si>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</si>
  <si>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</si>
  <si>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</si>
  <si>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</si>
  <si>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</si>
  <si>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</si>
  <si>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</si>
  <si>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</si>
  <si>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</si>
  <si>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</si>
  <si>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</si>
  <si>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</si>
  <si>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</si>
  <si>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</si>
  <si>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</si>
  <si>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</si>
  <si>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</si>
  <si>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</si>
  <si>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</si>
  <si>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</si>
  <si>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</si>
  <si>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</si>
  <si>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</si>
  <si>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</si>
  <si>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</si>
  <si>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</si>
  <si>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</si>
  <si>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</si>
  <si>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</si>
  <si>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</si>
  <si>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</si>
  <si>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</si>
  <si>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</si>
  <si>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</si>
  <si>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</si>
  <si>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</si>
  <si>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</si>
  <si>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</si>
  <si>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</si>
  <si>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</si>
  <si>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</si>
  <si>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</si>
  <si>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</si>
  <si>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</si>
  <si>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</si>
  <si>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</si>
  <si>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</si>
  <si>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</si>
  <si>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</si>
  <si>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</si>
  <si>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</si>
  <si>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</si>
  <si>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</si>
  <si>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</si>
  <si>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</si>
  <si>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</si>
  <si>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</si>
  <si>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</si>
  <si>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</si>
  <si>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</si>
  <si>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</si>
  <si>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</si>
  <si>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</si>
  <si>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</si>
  <si>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</si>
  <si>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</si>
  <si>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</si>
  <si>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</si>
  <si>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</si>
  <si>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</si>
  <si>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</si>
  <si>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</si>
  <si>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</si>
  <si>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</si>
  <si>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</si>
  <si>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</si>
  <si>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</si>
  <si>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</si>
  <si>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</si>
  <si>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</si>
  <si>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</si>
  <si>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</si>
  <si>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</si>
  <si>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</si>
  <si>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</si>
  <si>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</si>
  <si>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</si>
  <si>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</si>
  <si>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</si>
  <si>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</si>
  <si>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</si>
  <si>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</si>
  <si>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</si>
  <si>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</si>
  <si>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</si>
  <si>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</si>
  <si>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</si>
  <si>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</si>
  <si>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</si>
  <si>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</si>
  <si>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</si>
  <si>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</si>
  <si>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</si>
  <si>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</si>
  <si>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</si>
  <si>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</si>
  <si>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</si>
  <si>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</si>
  <si>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</si>
  <si>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</si>
  <si>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</si>
  <si>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</si>
  <si>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</si>
  <si>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</si>
  <si>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</si>
  <si>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</si>
  <si>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</si>
  <si>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</si>
  <si>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</si>
  <si>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</si>
  <si>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</si>
  <si>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</si>
  <si>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</si>
  <si>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</si>
  <si>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</si>
  <si>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</si>
  <si>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</si>
  <si>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</si>
  <si>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</si>
  <si>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</si>
  <si>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</si>
  <si>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</si>
  <si>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</si>
  <si>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</si>
  <si>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</si>
  <si>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</si>
  <si>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</si>
  <si>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</si>
  <si>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</si>
  <si>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</si>
  <si>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</si>
  <si>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</si>
  <si>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</si>
  <si>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</si>
  <si>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</si>
  <si>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</si>
  <si>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</si>
  <si>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</si>
  <si>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</si>
  <si>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</si>
  <si>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</si>
  <si>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</si>
  <si>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</si>
  <si>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</si>
  <si>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</si>
  <si>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</si>
  <si>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</si>
  <si>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</si>
  <si>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</si>
  <si>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</si>
  <si>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</si>
  <si>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</si>
  <si>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</si>
  <si>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</si>
  <si>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</si>
  <si>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</si>
  <si>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</si>
  <si>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</si>
  <si>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</si>
  <si>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</si>
  <si>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</si>
  <si>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</si>
  <si>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</si>
  <si>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</si>
  <si>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</si>
  <si>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</si>
  <si>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</si>
  <si>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</si>
  <si>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</si>
  <si>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</si>
  <si>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</si>
  <si>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</si>
  <si>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</si>
  <si>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</si>
  <si>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</si>
  <si>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</si>
  <si>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</si>
  <si>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</si>
  <si>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</si>
  <si>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</si>
  <si>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</si>
  <si>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</si>
  <si>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</si>
  <si>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</si>
  <si>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</si>
  <si>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</si>
  <si>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</si>
  <si>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</si>
  <si>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</si>
  <si>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</si>
  <si>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</si>
  <si>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</si>
  <si>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</si>
  <si>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</si>
  <si>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</si>
  <si>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</si>
  <si>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</si>
  <si>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</si>
  <si>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</si>
  <si>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</si>
  <si>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</si>
  <si>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</si>
  <si>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</si>
  <si>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</si>
  <si>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</si>
  <si>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</si>
  <si>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</si>
  <si>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</si>
  <si>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</si>
  <si>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</si>
  <si>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</si>
  <si>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</si>
  <si>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</si>
  <si>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</si>
  <si>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</si>
  <si>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</si>
  <si>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</si>
  <si>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</si>
  <si>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</si>
  <si>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</si>
  <si>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</si>
  <si>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</si>
  <si>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</si>
  <si>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</si>
  <si>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</si>
  <si>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</si>
  <si>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</si>
  <si>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</si>
  <si>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</si>
  <si>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</si>
  <si>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</si>
  <si>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</si>
  <si>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</si>
  <si>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</si>
  <si>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</si>
  <si>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</si>
  <si>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</si>
  <si>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</si>
  <si>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</si>
  <si>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</si>
  <si>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</si>
  <si>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</si>
  <si>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</si>
  <si>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</si>
  <si>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</si>
  <si>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</si>
  <si>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</si>
  <si>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</si>
  <si>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</si>
  <si>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</si>
  <si>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</si>
  <si>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</si>
  <si>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</si>
  <si>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</si>
  <si>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</si>
  <si>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</si>
  <si>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</si>
  <si>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</si>
  <si>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</si>
  <si>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</si>
  <si>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</si>
  <si>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</si>
  <si>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</si>
  <si>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</si>
  <si>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</si>
  <si>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</si>
  <si>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</si>
  <si>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</si>
  <si>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</si>
  <si>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</si>
  <si>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</si>
  <si>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</si>
  <si>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</si>
  <si>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</si>
  <si>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</si>
  <si>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</si>
  <si>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</si>
  <si>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</si>
  <si>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</si>
  <si>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</si>
  <si>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</si>
  <si>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</si>
  <si>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</si>
  <si>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</si>
  <si>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</si>
  <si>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</si>
  <si>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</si>
  <si>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</si>
  <si>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</si>
  <si>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</si>
  <si>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</si>
  <si>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</si>
  <si>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</si>
  <si>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</si>
  <si>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</si>
  <si>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</si>
  <si>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</si>
  <si>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</si>
  <si>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</si>
  <si>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</si>
  <si>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</si>
  <si>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</si>
  <si>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</si>
  <si>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</si>
  <si>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</si>
  <si>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</si>
  <si>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</si>
  <si>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</si>
  <si>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</si>
  <si>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</si>
  <si>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</si>
  <si>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</si>
  <si>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</si>
  <si>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</si>
  <si>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</si>
  <si>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</si>
  <si>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</si>
  <si>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</si>
  <si>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</si>
  <si>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</si>
  <si>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</si>
  <si>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</si>
  <si>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</si>
  <si>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</si>
  <si>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</si>
  <si>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</si>
  <si>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</si>
  <si>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</si>
  <si>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</si>
  <si>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</si>
  <si>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</si>
  <si>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</si>
  <si>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</si>
  <si>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</si>
  <si>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</si>
  <si>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</si>
  <si>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</si>
  <si>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</si>
  <si>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</si>
  <si>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</si>
  <si>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</si>
  <si>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</si>
  <si>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</si>
  <si>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</si>
  <si>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</si>
  <si>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</si>
  <si>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</si>
  <si>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</si>
  <si>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</si>
  <si>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</si>
  <si>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</si>
  <si>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</si>
  <si>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</si>
  <si>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</si>
  <si>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</si>
  <si>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</si>
  <si>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</si>
  <si>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</si>
  <si>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</si>
  <si>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</si>
  <si>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</si>
  <si>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</si>
  <si>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</si>
  <si>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</si>
  <si>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</si>
  <si>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</si>
  <si>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</si>
  <si>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</si>
  <si>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</si>
  <si>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</si>
  <si>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</si>
  <si>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</si>
  <si>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</si>
  <si>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</si>
  <si>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</si>
  <si>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</si>
  <si>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</si>
  <si>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</si>
  <si>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</si>
  <si>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</si>
  <si>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</si>
  <si>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</si>
  <si>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</si>
  <si>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</si>
  <si>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</si>
  <si>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</si>
  <si>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</si>
  <si>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</si>
  <si>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</si>
  <si>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</si>
  <si>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</si>
  <si>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</si>
  <si>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</si>
  <si>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</si>
  <si>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</si>
  <si>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</si>
  <si>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</si>
  <si>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</si>
  <si>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</si>
  <si>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</si>
  <si>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</si>
  <si>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</si>
  <si>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</si>
  <si>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</si>
  <si>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</si>
  <si>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</si>
  <si>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</si>
  <si>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</si>
  <si>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</si>
  <si>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</si>
  <si>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</si>
  <si>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</si>
  <si>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</si>
  <si>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</si>
  <si>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</si>
  <si>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</si>
  <si>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</si>
  <si>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</si>
  <si>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</si>
  <si>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</si>
  <si>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</si>
  <si>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</si>
  <si>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</si>
  <si>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</si>
  <si>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</si>
  <si>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</si>
  <si>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</si>
  <si>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</si>
  <si>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</si>
  <si>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</si>
  <si>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</si>
  <si>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</si>
  <si>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</si>
  <si>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</si>
  <si>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</si>
  <si>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</si>
  <si>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</si>
  <si>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</si>
  <si>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</si>
  <si>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</si>
  <si>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</si>
  <si>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</si>
  <si>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</si>
  <si>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</si>
  <si>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</si>
  <si>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</si>
  <si>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</si>
  <si>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</si>
  <si>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</si>
  <si>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</si>
  <si>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</si>
  <si>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</si>
  <si>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</si>
  <si>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</si>
  <si>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</si>
  <si>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</si>
  <si>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</si>
  <si>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</si>
  <si>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</si>
  <si>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</si>
  <si>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</si>
  <si>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</si>
  <si>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</si>
  <si>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</si>
  <si>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</si>
  <si>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</si>
  <si>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</si>
  <si>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</si>
  <si>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</si>
  <si>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</si>
  <si>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</si>
  <si>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</si>
  <si>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</si>
  <si>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</si>
  <si>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</si>
  <si>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</si>
  <si>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</si>
  <si>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</si>
  <si>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</si>
  <si>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</si>
  <si>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</si>
  <si>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</si>
  <si>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</si>
  <si>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</si>
  <si>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</si>
  <si>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</si>
  <si>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</si>
  <si>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</si>
  <si>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</si>
  <si>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</si>
  <si>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</si>
  <si>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</si>
  <si>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</si>
  <si>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</si>
  <si>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</si>
  <si>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</si>
  <si>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</si>
  <si>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</si>
  <si>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</si>
  <si>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</si>
  <si>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</si>
  <si>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</si>
  <si>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</si>
  <si>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</si>
  <si>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</si>
  <si>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</si>
  <si>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</si>
  <si>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</si>
  <si>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</si>
  <si>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</si>
  <si>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</si>
  <si>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</si>
  <si>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</si>
  <si>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</si>
  <si>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</si>
  <si>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</si>
  <si>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</si>
  <si>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</si>
  <si>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</si>
  <si>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</si>
  <si>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</si>
  <si>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</si>
  <si>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</si>
  <si>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</si>
  <si>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</si>
  <si>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</si>
  <si>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</si>
  <si>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</si>
  <si>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</si>
  <si>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</si>
  <si>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</si>
  <si>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</si>
  <si>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</si>
  <si>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</si>
  <si>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</si>
  <si>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</si>
  <si>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</si>
  <si>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</si>
  <si>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</si>
  <si>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</si>
  <si>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</si>
  <si>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</si>
  <si>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</si>
  <si>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</si>
  <si>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</si>
  <si>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</si>
  <si>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</si>
  <si>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</si>
  <si>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</si>
  <si>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</si>
  <si>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</si>
  <si>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</si>
  <si>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</si>
  <si>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</si>
  <si>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</si>
  <si>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</si>
  <si>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</si>
  <si>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</si>
  <si>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</si>
  <si>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</si>
  <si>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</si>
  <si>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</si>
  <si>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</si>
  <si>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</si>
  <si>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</si>
  <si>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</si>
  <si>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</si>
  <si>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</si>
  <si>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</si>
  <si>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</si>
  <si>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</si>
  <si>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</si>
  <si>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</si>
  <si>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</si>
  <si>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</si>
  <si>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</si>
  <si>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</si>
  <si>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</si>
  <si>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</si>
  <si>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</si>
  <si>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</si>
  <si>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</si>
  <si>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</si>
  <si>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</si>
  <si>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</si>
  <si>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</si>
  <si>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</si>
  <si>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</si>
  <si>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</si>
  <si>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</si>
  <si>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</si>
  <si>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</si>
  <si>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</si>
  <si>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</si>
  <si>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</si>
  <si>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</si>
  <si>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</si>
  <si>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</si>
  <si>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</si>
  <si>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</si>
  <si>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</si>
  <si>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</si>
  <si>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</si>
  <si>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</si>
  <si>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</si>
  <si>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</si>
  <si>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</si>
  <si>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</si>
  <si>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</si>
  <si>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</si>
  <si>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</si>
  <si>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</si>
  <si>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</si>
  <si>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</si>
  <si>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</si>
  <si>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</si>
  <si>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</si>
  <si>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</si>
  <si>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</si>
  <si>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</si>
  <si>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</si>
  <si>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</si>
  <si>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</si>
  <si>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</si>
  <si>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</si>
  <si>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</si>
  <si>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</si>
  <si>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</si>
  <si>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</si>
  <si>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</si>
  <si>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</si>
  <si>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</si>
  <si>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</si>
  <si>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</si>
  <si>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</si>
  <si>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</si>
  <si>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</si>
  <si>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</si>
  <si>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</si>
  <si>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</si>
  <si>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</si>
  <si>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</si>
  <si>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</si>
  <si>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</si>
  <si>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</si>
  <si>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</si>
  <si>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</si>
  <si>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</si>
  <si>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</si>
  <si>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</si>
  <si>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</si>
  <si>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</si>
  <si>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</si>
  <si>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</si>
  <si>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</si>
  <si>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</si>
  <si>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</si>
  <si>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</si>
  <si>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</si>
  <si>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</si>
  <si>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</si>
  <si>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</si>
  <si>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</si>
  <si>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</si>
  <si>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</si>
  <si>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</si>
  <si>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</si>
  <si>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</si>
  <si>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</si>
  <si>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</si>
  <si>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</si>
  <si>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</si>
  <si>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</si>
  <si>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</si>
  <si>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</si>
  <si>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</si>
  <si>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</si>
  <si>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</si>
  <si>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</si>
  <si>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</si>
  <si>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</si>
  <si>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</si>
  <si>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</si>
  <si>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</si>
  <si>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</si>
  <si>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</si>
  <si>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</si>
  <si>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</si>
  <si>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</si>
  <si>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</si>
  <si>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</si>
  <si>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</si>
  <si>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</si>
  <si>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</si>
  <si>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</si>
  <si>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</si>
  <si>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</si>
  <si>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</si>
  <si>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</si>
  <si>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</si>
  <si>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</si>
  <si>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</si>
  <si>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</si>
  <si>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</si>
  <si>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</si>
  <si>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</si>
  <si>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</si>
  <si>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</si>
  <si>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</si>
  <si>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06300121</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</si>
  <si>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</si>
  <si>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</si>
  <si>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</si>
  <si>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ARGENS</t>
  </si>
  <si>
    <t xml:space="preserve">NOM_PRELEV_DETERM</t>
  </si>
  <si>
    <t xml:space="preserve">AQUASCOP BIOLOGIE site de Monptellier</t>
  </si>
  <si>
    <t xml:space="preserve">LB_STATION</t>
  </si>
  <si>
    <t xml:space="preserve">ARGENS A LE-THORONET 4</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</si>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</sst>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964013</v>
      </c>
      <c r="G10" s="25"/>
      <c r="H10" s="25"/>
    </row>
    <row r="11" customFormat="false" ht="15" hidden="false" customHeight="false" outlineLevel="0" collapsed="false">
      <c r="A11" s="26" t="s">
        <v>5183</v>
      </c>
      <c r="B11" s="30" t="n">
        <v>43706</v>
      </c>
      <c r="D11" s="26" t="s">
        <v>5184</v>
      </c>
      <c r="E11" s="29" t="n">
        <v>6269890</v>
      </c>
      <c r="G11" s="25"/>
      <c r="H11" s="25"/>
    </row>
    <row r="12" customFormat="false" ht="15" hidden="false" customHeight="false" outlineLevel="0" collapsed="false">
      <c r="A12" s="26" t="s">
        <v>5185</v>
      </c>
      <c r="B12" s="29" t="s">
        <v>5186</v>
      </c>
      <c r="D12" s="26" t="s">
        <v>5187</v>
      </c>
      <c r="E12" s="29" t="n">
        <v>964098</v>
      </c>
      <c r="G12" s="25"/>
      <c r="H12" s="25"/>
    </row>
    <row r="13" customFormat="false" ht="17.25" hidden="false" customHeight="true" outlineLevel="0" collapsed="false">
      <c r="A13" s="12"/>
      <c r="B13" s="31"/>
      <c r="D13" s="26" t="s">
        <v>5188</v>
      </c>
      <c r="E13" s="29" t="n">
        <v>6269839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964013</v>
      </c>
    </row>
    <row r="18" customFormat="false" ht="15" hidden="false" customHeight="false" outlineLevel="0" collapsed="false">
      <c r="A18" s="36"/>
      <c r="B18" s="37" t="s">
        <v>5196</v>
      </c>
      <c r="C18" s="38" t="n">
        <f aca="false">E11</f>
        <v>6269890</v>
      </c>
    </row>
    <row r="19" customFormat="false" ht="15" hidden="false" customHeight="false" outlineLevel="0" collapsed="false">
      <c r="A19" s="33" t="s">
        <v>5197</v>
      </c>
      <c r="B19" s="39" t="n">
        <v>100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14.17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42</v>
      </c>
      <c r="D35" s="52" t="s">
        <v>5215</v>
      </c>
      <c r="E35" s="53" t="n">
        <v>58</v>
      </c>
    </row>
    <row r="36" s="56" customFormat="true" ht="15" hidden="false" customHeight="true" outlineLevel="0" collapsed="false">
      <c r="A36" s="54" t="s">
        <v>5216</v>
      </c>
      <c r="B36" s="34" t="n">
        <v>45</v>
      </c>
      <c r="C36" s="50"/>
      <c r="D36" s="55" t="s">
        <v>5217</v>
      </c>
      <c r="E36" s="34" t="n">
        <v>55</v>
      </c>
    </row>
    <row r="37" s="56" customFormat="true" ht="15" hidden="false" customHeight="true" outlineLevel="0" collapsed="false">
      <c r="A37" s="54" t="s">
        <v>5218</v>
      </c>
      <c r="B37" s="34" t="n">
        <v>13</v>
      </c>
      <c r="C37" s="50"/>
      <c r="D37" s="55" t="s">
        <v>5219</v>
      </c>
      <c r="E37" s="34" t="n">
        <v>15</v>
      </c>
    </row>
    <row r="38" s="56" customFormat="true" ht="15" hidden="false" customHeight="true" outlineLevel="0" collapsed="false">
      <c r="A38" s="54" t="s">
        <v>5220</v>
      </c>
      <c r="B38" s="34" t="n">
        <v>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t="n">
        <v>2</v>
      </c>
      <c r="C59" s="50"/>
      <c r="D59" s="26" t="s">
        <v>5239</v>
      </c>
      <c r="E59" s="62" t="n">
        <v>5</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4</v>
      </c>
      <c r="C74" s="50"/>
      <c r="D74" s="26" t="s">
        <v>5250</v>
      </c>
      <c r="E74" s="62" t="n">
        <v>3</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t="n">
        <v>1</v>
      </c>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t="n">
        <v>2</v>
      </c>
      <c r="C82" s="50"/>
      <c r="D82" s="26" t="s">
        <v>5256</v>
      </c>
      <c r="E82" s="62" t="n">
        <v>1</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3545</v>
      </c>
      <c r="B97" s="79" t="str">
        <f aca="false">IF(A97="NEWCOD",IF(ISBLANK(G97),"renseigner le champ 'Nouveau taxon'",G97),VLOOKUP(A97,'Ref Taxo'!A:B,2,FALSE()))</f>
        <v>Pleurosira laevis</v>
      </c>
      <c r="C97" s="80" t="n">
        <f aca="false">IF(A97="NEWCOD",IF(ISBLANK(H97),"NoCod",H97),VLOOKUP(A97,'Ref Taxo'!A:D,4,FALSE()))</f>
        <v>8729</v>
      </c>
      <c r="D97" s="81" t="n">
        <v>0.1</v>
      </c>
      <c r="E97" s="82" t="n">
        <v>0.05</v>
      </c>
      <c r="F97" s="82" t="s">
        <v>5274</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c r="E98" s="82" t="n">
        <v>0.01</v>
      </c>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0.6</v>
      </c>
      <c r="E99" s="82" t="n">
        <v>0.22</v>
      </c>
      <c r="F99" s="82" t="s">
        <v>5274</v>
      </c>
      <c r="G99" s="85"/>
      <c r="H99" s="86"/>
    </row>
    <row r="100" customFormat="false" ht="15" hidden="false" customHeight="false" outlineLevel="0" collapsed="false">
      <c r="A100" s="78" t="s">
        <v>1687</v>
      </c>
      <c r="B100" s="79" t="str">
        <f aca="false">IF(A100="NEWCOD",IF(ISBLANK(G100),"renseigner le champ 'Nouveau taxon'",G100),VLOOKUP(A100,'Ref Taxo'!A:B,2,FALSE()))</f>
        <v>Enteromorpha</v>
      </c>
      <c r="C100" s="80" t="n">
        <f aca="false">IF(A100="NEWCOD",IF(ISBLANK(H100),"NoCod",H100),VLOOKUP(A100,'Ref Taxo'!A:D,4,FALSE()))</f>
        <v>1144</v>
      </c>
      <c r="D100" s="81"/>
      <c r="E100" s="82" t="n">
        <v>0.02</v>
      </c>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c r="E101" s="82" t="n">
        <v>0.01</v>
      </c>
      <c r="F101" s="82" t="s">
        <v>5274</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0.01</v>
      </c>
      <c r="E102" s="82"/>
      <c r="F102" s="82" t="s">
        <v>5274</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c r="E103" s="82" t="n">
        <v>0.04</v>
      </c>
      <c r="F103" s="82" t="s">
        <v>5274</v>
      </c>
      <c r="G103" s="85"/>
      <c r="H103" s="86"/>
    </row>
    <row r="104" customFormat="false" ht="15" hidden="false" customHeight="false" outlineLevel="0" collapsed="false">
      <c r="A104" s="78" t="s">
        <v>3295</v>
      </c>
      <c r="B104" s="79" t="str">
        <f aca="false">IF(A104="NEWCOD",IF(ISBLANK(G104),"renseigner le champ 'Nouveau taxon'",G104),VLOOKUP(A104,'Ref Taxo'!A:B,2,FALSE()))</f>
        <v>Oscillatoria</v>
      </c>
      <c r="C104" s="80" t="n">
        <f aca="false">IF(A104="NEWCOD",IF(ISBLANK(H104),"NoCod",H104),VLOOKUP(A104,'Ref Taxo'!A:D,4,FALSE()))</f>
        <v>1108</v>
      </c>
      <c r="D104" s="81" t="n">
        <v>0.02</v>
      </c>
      <c r="E104" s="82" t="n">
        <v>0.1</v>
      </c>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0.02</v>
      </c>
      <c r="E105" s="82"/>
      <c r="F105" s="82" t="s">
        <v>5274</v>
      </c>
      <c r="G105" s="85"/>
      <c r="H105" s="86"/>
    </row>
    <row r="106" customFormat="false" ht="15" hidden="false" customHeight="false" outlineLevel="0" collapsed="false">
      <c r="A106" s="78" t="s">
        <v>3375</v>
      </c>
      <c r="B106" s="79" t="str">
        <f aca="false">IF(A106="NEWCOD",IF(ISBLANK(G106),"renseigner le champ 'Nouveau taxon'",G106),VLOOKUP(A106,'Ref Taxo'!A:B,2,FALSE()))</f>
        <v>Pellia</v>
      </c>
      <c r="C106" s="80" t="n">
        <f aca="false">IF(A106="NEWCOD",IF(ISBLANK(H106),"NoCod",H106),VLOOKUP(A106,'Ref Taxo'!A:D,4,FALSE()))</f>
        <v>1196</v>
      </c>
      <c r="D106" s="81" t="n">
        <v>0.35</v>
      </c>
      <c r="E106" s="82"/>
      <c r="F106" s="82" t="s">
        <v>5274</v>
      </c>
      <c r="G106" s="85"/>
      <c r="H106" s="86"/>
    </row>
    <row r="107" customFormat="false" ht="15" hidden="false" customHeight="false" outlineLevel="0" collapsed="false">
      <c r="A107" s="78" t="s">
        <v>1058</v>
      </c>
      <c r="B107" s="79" t="str">
        <f aca="false">IF(A107="NEWCOD",IF(ISBLANK(G107),"renseigner le champ 'Nouveau taxon'",G107),VLOOKUP(A107,'Ref Taxo'!A:B,2,FALSE()))</f>
        <v>Cinclidotus danubicus</v>
      </c>
      <c r="C107" s="80" t="n">
        <f aca="false">IF(A107="NEWCOD",IF(ISBLANK(H107),"NoCod",H107),VLOOKUP(A107,'Ref Taxo'!A:D,4,FALSE()))</f>
        <v>1319</v>
      </c>
      <c r="D107" s="81" t="n">
        <v>0.01</v>
      </c>
      <c r="E107" s="82"/>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0.15</v>
      </c>
      <c r="E108" s="82"/>
      <c r="F108" s="82" t="s">
        <v>5274</v>
      </c>
      <c r="G108" s="85"/>
      <c r="H108" s="86"/>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0.2</v>
      </c>
      <c r="E109" s="82"/>
      <c r="F109" s="82" t="s">
        <v>5274</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2" t="s">
        <v>5274</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c r="E111" s="82" t="n">
        <v>0.01</v>
      </c>
      <c r="F111" s="82" t="s">
        <v>5274</v>
      </c>
      <c r="G111" s="85"/>
      <c r="H111" s="86"/>
    </row>
    <row r="112" customFormat="false" ht="15" hidden="false" customHeight="false" outlineLevel="0" collapsed="false">
      <c r="A112" s="78" t="s">
        <v>4391</v>
      </c>
      <c r="B112" s="79" t="str">
        <f aca="false">IF(A112="NEWCOD",IF(ISBLANK(G112),"renseigner le champ 'Nouveau taxon'",G112),VLOOKUP(A112,'Ref Taxo'!A:B,2,FALSE()))</f>
        <v>Schoenoplectus lacustris</v>
      </c>
      <c r="C112" s="80" t="n">
        <f aca="false">IF(A112="NEWCOD",IF(ISBLANK(H112),"NoCod",H112),VLOOKUP(A112,'Ref Taxo'!A:D,4,FALSE()))</f>
        <v>31026</v>
      </c>
      <c r="D112" s="81"/>
      <c r="E112" s="82" t="n">
        <v>0.01</v>
      </c>
      <c r="F112" s="82" t="s">
        <v>5274</v>
      </c>
      <c r="G112" s="85"/>
      <c r="H112" s="86"/>
    </row>
    <row r="113" customFormat="false" ht="15" hidden="false" customHeight="false" outlineLevel="0" collapsed="false">
      <c r="A113" s="78" t="s">
        <v>2829</v>
      </c>
      <c r="B113" s="79" t="str">
        <f aca="false">IF(A113="NEWCOD",IF(ISBLANK(G113),"renseigner le champ 'Nouveau taxon'",G113),VLOOKUP(A113,'Ref Taxo'!A:B,2,FALSE()))</f>
        <v>Lythrum salicaria</v>
      </c>
      <c r="C113" s="80" t="n">
        <f aca="false">IF(A113="NEWCOD",IF(ISBLANK(H113),"NoCod",H113),VLOOKUP(A113,'Ref Taxo'!A:D,4,FALSE()))</f>
        <v>1823</v>
      </c>
      <c r="D113" s="81"/>
      <c r="E113" s="82" t="n">
        <v>0.01</v>
      </c>
      <c r="F113" s="82" t="s">
        <v>5274</v>
      </c>
      <c r="G113" s="85"/>
      <c r="H113" s="86"/>
    </row>
    <row r="114" customFormat="false" ht="15" hidden="false" customHeight="false" outlineLevel="0" collapsed="false">
      <c r="A114" s="78" t="s">
        <v>2170</v>
      </c>
      <c r="B114" s="79" t="str">
        <f aca="false">IF(A114="NEWCOD",IF(ISBLANK(G114),"renseigner le champ 'Nouveau taxon'",G114),VLOOKUP(A114,'Ref Taxo'!A:B,2,FALSE()))</f>
        <v>Helosciadium nodiflorum </v>
      </c>
      <c r="C114" s="80" t="n">
        <f aca="false">IF(A114="NEWCOD",IF(ISBLANK(H114),"NoCod",H114),VLOOKUP(A114,'Ref Taxo'!A:D,4,FALSE()))</f>
        <v>30053</v>
      </c>
      <c r="D114" s="81"/>
      <c r="E114" s="82" t="n">
        <v>0.01</v>
      </c>
      <c r="F114" s="82" t="s">
        <v>5274</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0.01</v>
      </c>
      <c r="E115" s="82" t="n">
        <v>0.02</v>
      </c>
      <c r="F115" s="82" t="s">
        <v>5274</v>
      </c>
      <c r="G115" s="85"/>
      <c r="H115" s="86"/>
    </row>
    <row r="116" customFormat="false" ht="15" hidden="false" customHeight="false" outlineLevel="0" collapsed="false">
      <c r="A116" s="78" t="s">
        <v>3671</v>
      </c>
      <c r="B116" s="79" t="str">
        <f aca="false">IF(A116="NEWCOD",IF(ISBLANK(G116),"renseigner le champ 'Nouveau taxon'",G116),VLOOKUP(A116,'Ref Taxo'!A:B,2,FALSE()))</f>
        <v>Potamogeton berchtoldii</v>
      </c>
      <c r="C116" s="80" t="n">
        <f aca="false">IF(A116="NEWCOD",IF(ISBLANK(H116),"NoCod",H116),VLOOKUP(A116,'Ref Taxo'!A:D,4,FALSE()))</f>
        <v>1642</v>
      </c>
      <c r="D116" s="81"/>
      <c r="E116" s="82" t="n">
        <v>0.01</v>
      </c>
      <c r="F116" s="82" t="s">
        <v>5274</v>
      </c>
      <c r="G116" s="85"/>
      <c r="H116" s="86"/>
    </row>
    <row r="117" customFormat="false" ht="15" hidden="false" customHeight="false" outlineLevel="0" collapsed="false">
      <c r="A117" s="78" t="s">
        <v>3682</v>
      </c>
      <c r="B117" s="79" t="str">
        <f aca="false">IF(A117="NEWCOD",IF(ISBLANK(G117),"renseigner le champ 'Nouveau taxon'",G117),VLOOKUP(A117,'Ref Taxo'!A:B,2,FALSE()))</f>
        <v>Potamogeton crispus</v>
      </c>
      <c r="C117" s="80" t="n">
        <f aca="false">IF(A117="NEWCOD",IF(ISBLANK(H117),"NoCod",H117),VLOOKUP(A117,'Ref Taxo'!A:D,4,FALSE()))</f>
        <v>1645</v>
      </c>
      <c r="D117" s="81"/>
      <c r="E117" s="82" t="n">
        <v>0.06</v>
      </c>
      <c r="F117" s="82" t="s">
        <v>5274</v>
      </c>
      <c r="G117" s="85"/>
      <c r="H117" s="86"/>
    </row>
    <row r="118" customFormat="false" ht="15" hidden="false" customHeight="false" outlineLevel="0" collapsed="false">
      <c r="A118" s="78" t="s">
        <v>3717</v>
      </c>
      <c r="B118" s="79" t="str">
        <f aca="false">IF(A118="NEWCOD",IF(ISBLANK(G118),"renseigner le champ 'Nouveau taxon'",G118),VLOOKUP(A118,'Ref Taxo'!A:B,2,FALSE()))</f>
        <v>Potamogeton nodosus</v>
      </c>
      <c r="C118" s="80" t="n">
        <f aca="false">IF(A118="NEWCOD",IF(ISBLANK(H118),"NoCod",H118),VLOOKUP(A118,'Ref Taxo'!A:D,4,FALSE()))</f>
        <v>1652</v>
      </c>
      <c r="D118" s="81" t="n">
        <v>0.02</v>
      </c>
      <c r="E118" s="82" t="n">
        <v>0.05</v>
      </c>
      <c r="F118" s="82" t="s">
        <v>5274</v>
      </c>
      <c r="G118" s="85"/>
      <c r="H118" s="86"/>
    </row>
    <row r="119" customFormat="false" ht="15" hidden="false" customHeight="false" outlineLevel="0" collapsed="false">
      <c r="A119" s="78" t="s">
        <v>3728</v>
      </c>
      <c r="B119" s="79" t="str">
        <f aca="false">IF(A119="NEWCOD",IF(ISBLANK(G119),"renseigner le champ 'Nouveau taxon'",G119),VLOOKUP(A119,'Ref Taxo'!A:B,2,FALSE()))</f>
        <v>Potamogeton pectinatus</v>
      </c>
      <c r="C119" s="80" t="n">
        <f aca="false">IF(A119="NEWCOD",IF(ISBLANK(H119),"NoCod",H119),VLOOKUP(A119,'Ref Taxo'!A:D,4,FALSE()))</f>
        <v>1655</v>
      </c>
      <c r="D119" s="81" t="n">
        <v>0.2</v>
      </c>
      <c r="E119" s="82" t="n">
        <v>0.1</v>
      </c>
      <c r="F119" s="82" t="s">
        <v>5274</v>
      </c>
      <c r="G119" s="85"/>
      <c r="H119" s="86"/>
    </row>
    <row r="120" customFormat="false" ht="15" hidden="false" customHeight="false" outlineLevel="0" collapsed="false">
      <c r="A120" s="78" t="s">
        <v>5134</v>
      </c>
      <c r="B120" s="79" t="str">
        <f aca="false">IF(A120="NEWCOD",IF(ISBLANK(G120),"renseigner le champ 'Nouveau taxon'",G120),VLOOKUP(A120,'Ref Taxo'!A:B,2,FALSE()))</f>
        <v>Zannichellia palustris</v>
      </c>
      <c r="C120" s="80" t="n">
        <f aca="false">IF(A120="NEWCOD",IF(ISBLANK(H120),"NoCod",H120),VLOOKUP(A120,'Ref Taxo'!A:D,4,FALSE()))</f>
        <v>1681</v>
      </c>
      <c r="D120" s="81"/>
      <c r="E120" s="82" t="n">
        <v>0.05</v>
      </c>
      <c r="F120" s="82" t="s">
        <v>5274</v>
      </c>
      <c r="G120" s="85"/>
      <c r="H120" s="86"/>
    </row>
    <row r="121" customFormat="false" ht="15" hidden="false" customHeight="false" outlineLevel="0" collapsed="false">
      <c r="A121" s="78" t="s">
        <v>1719</v>
      </c>
      <c r="B121" s="79" t="str">
        <f aca="false">IF(A121="NEWCOD",IF(ISBLANK(G121),"renseigner le champ 'Nouveau taxon'",G121),VLOOKUP(A121,'Ref Taxo'!A:B,2,FALSE()))</f>
        <v>Equisetum arvense</v>
      </c>
      <c r="C121" s="80" t="n">
        <f aca="false">IF(A121="NEWCOD",IF(ISBLANK(H121),"NoCod",H121),VLOOKUP(A121,'Ref Taxo'!A:D,4,FALSE()))</f>
        <v>1384</v>
      </c>
      <c r="D121" s="81" t="n">
        <v>0.01</v>
      </c>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2020-07-03T09:11:47Z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