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10110" sheetId="2" r:id="rId2"/>
    <sheet name="Mises à jour" sheetId="3" r:id="rId3"/>
  </sheets>
  <definedNames/>
  <calcPr calcId="145621"/>
</workbook>
</file>

<file path=xl/sharedStrings.xml><?xml version="1.0" encoding="utf-8"?>
<sst xmlns="http://schemas.openxmlformats.org/spreadsheetml/2006/main" count="6478" uniqueCount="5303">
  <si>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</si>
  <si>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</si>
  <si>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</si>
  <si>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</si>
  <si>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</si>
  <si>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</si>
  <si>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</si>
  <si>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</si>
  <si>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</si>
  <si>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</si>
  <si>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</si>
  <si>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</si>
  <si>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</si>
  <si>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</si>
  <si>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</si>
  <si>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</si>
  <si>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</si>
  <si>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</si>
  <si>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</si>
  <si>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</si>
  <si>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</si>
  <si>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</si>
  <si>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</si>
  <si>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</si>
  <si>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</si>
  <si>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</si>
  <si>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</si>
  <si>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</si>
  <si>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</si>
  <si>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</si>
  <si>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</si>
  <si>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</si>
  <si>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</si>
  <si>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</si>
  <si>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</si>
  <si>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</si>
  <si>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</si>
  <si>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</si>
  <si>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</si>
  <si>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</si>
  <si>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</si>
  <si>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</si>
  <si>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</si>
  <si>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</si>
  <si>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</si>
  <si>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</si>
  <si>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</si>
  <si>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</si>
  <si>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</si>
  <si>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</si>
  <si>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</si>
  <si>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</si>
  <si>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</si>
  <si>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</si>
  <si>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</si>
  <si>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</si>
  <si>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</si>
  <si>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</si>
  <si>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</si>
  <si>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</si>
  <si>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</si>
  <si>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</si>
  <si>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</si>
  <si>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</si>
  <si>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</si>
  <si>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</si>
  <si>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</si>
  <si>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</si>
  <si>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</si>
  <si>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</si>
  <si>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</si>
  <si>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</si>
  <si>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</si>
  <si>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</si>
  <si>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</si>
  <si>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</si>
  <si>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</si>
  <si>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</si>
  <si>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</si>
  <si>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</si>
  <si>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</si>
  <si>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</si>
  <si>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</si>
  <si>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</si>
  <si>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</si>
  <si>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</si>
  <si>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</si>
  <si>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</si>
  <si>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</si>
  <si>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</si>
  <si>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</si>
  <si>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</si>
  <si>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</si>
  <si>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</si>
  <si>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</si>
  <si>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</si>
  <si>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</si>
  <si>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</si>
  <si>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</si>
  <si>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</si>
  <si>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</si>
  <si>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</si>
  <si>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</si>
  <si>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</si>
  <si>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</si>
  <si>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</si>
  <si>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</si>
  <si>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</si>
  <si>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</si>
  <si>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</si>
  <si>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</si>
  <si>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</si>
  <si>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</si>
  <si>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</si>
  <si>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</si>
  <si>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</si>
  <si>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</si>
  <si>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</si>
  <si>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</si>
  <si>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</si>
  <si>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</si>
  <si>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</si>
  <si>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</si>
  <si>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</si>
  <si>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</si>
  <si>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</si>
  <si>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</si>
  <si>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</si>
  <si>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</si>
  <si>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</si>
  <si>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</si>
  <si>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</si>
  <si>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</si>
  <si>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</si>
  <si>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</si>
  <si>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</si>
  <si>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</si>
  <si>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</si>
  <si>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</si>
  <si>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</si>
  <si>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</si>
  <si>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</si>
  <si>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</si>
  <si>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</si>
  <si>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</si>
  <si>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</si>
  <si>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</si>
  <si>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</si>
  <si>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</si>
  <si>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</si>
  <si>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</si>
  <si>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</si>
  <si>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</si>
  <si>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</si>
  <si>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</si>
  <si>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</si>
  <si>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</si>
  <si>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</si>
  <si>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</si>
  <si>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</si>
  <si>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</si>
  <si>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</si>
  <si>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</si>
  <si>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</si>
  <si>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</si>
  <si>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</si>
  <si>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</si>
  <si>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</si>
  <si>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</si>
  <si>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</si>
  <si>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</si>
  <si>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</si>
  <si>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</si>
  <si>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</si>
  <si>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</si>
  <si>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</si>
  <si>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</si>
  <si>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</si>
  <si>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</si>
  <si>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</si>
  <si>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</si>
  <si>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</si>
  <si>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</si>
  <si>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</si>
  <si>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</si>
  <si>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</si>
  <si>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</si>
  <si>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</si>
  <si>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</si>
  <si>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</si>
  <si>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</si>
  <si>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</si>
  <si>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</si>
  <si>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</si>
  <si>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</si>
  <si>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</si>
  <si>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</si>
  <si>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</si>
  <si>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</si>
  <si>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</si>
  <si>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</si>
  <si>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</si>
  <si>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</si>
  <si>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</si>
  <si>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</si>
  <si>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</si>
  <si>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</si>
  <si>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</si>
  <si>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</si>
  <si>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</si>
  <si>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</si>
  <si>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</si>
  <si>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</si>
  <si>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</si>
  <si>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</si>
  <si>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</si>
  <si>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</si>
  <si>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</si>
  <si>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</si>
  <si>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</si>
  <si>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</si>
  <si>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</si>
  <si>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</si>
  <si>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</si>
  <si>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</si>
  <si>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</si>
  <si>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</si>
  <si>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</si>
  <si>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</si>
  <si>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</si>
  <si>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</si>
  <si>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</si>
  <si>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</si>
  <si>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</si>
  <si>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</si>
  <si>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</si>
  <si>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</si>
  <si>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</si>
  <si>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</si>
  <si>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</si>
  <si>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</si>
  <si>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</si>
  <si>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</si>
  <si>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</si>
  <si>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</si>
  <si>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</si>
  <si>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</si>
  <si>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</si>
  <si>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</si>
  <si>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</si>
  <si>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</si>
  <si>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</si>
  <si>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</si>
  <si>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</si>
  <si>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</si>
  <si>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</si>
  <si>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</si>
  <si>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</si>
  <si>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</si>
  <si>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</si>
  <si>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</si>
  <si>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</si>
  <si>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</si>
  <si>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</si>
  <si>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</si>
  <si>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</si>
  <si>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</si>
  <si>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</si>
  <si>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</si>
  <si>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</si>
  <si>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</si>
  <si>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</si>
  <si>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</si>
  <si>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</si>
  <si>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</si>
  <si>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</si>
  <si>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</si>
  <si>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</si>
  <si>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</si>
  <si>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</si>
  <si>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</si>
  <si>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</si>
  <si>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</si>
  <si>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</si>
  <si>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</si>
  <si>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</si>
  <si>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</si>
  <si>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</si>
  <si>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</si>
  <si>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</si>
  <si>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</si>
  <si>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</si>
  <si>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</si>
  <si>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</si>
  <si>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</si>
  <si>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</si>
  <si>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</si>
  <si>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</si>
  <si>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</si>
  <si>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</si>
  <si>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</si>
  <si>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</si>
  <si>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</si>
  <si>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</si>
  <si>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</si>
  <si>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</si>
  <si>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</si>
  <si>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</si>
  <si>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</si>
  <si>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</si>
  <si>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</si>
  <si>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</si>
  <si>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</si>
  <si>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</si>
  <si>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</si>
  <si>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</si>
  <si>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</si>
  <si>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</si>
  <si>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</si>
  <si>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</si>
  <si>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</si>
  <si>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</si>
  <si>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</si>
  <si>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</si>
  <si>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</si>
  <si>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</si>
  <si>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</si>
  <si>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</si>
  <si>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</si>
  <si>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</si>
  <si>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</si>
  <si>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</si>
  <si>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</si>
  <si>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</si>
  <si>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</si>
  <si>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</si>
  <si>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</si>
  <si>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</si>
  <si>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</si>
  <si>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</si>
  <si>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</si>
  <si>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</si>
  <si>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</si>
  <si>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</si>
  <si>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</si>
  <si>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</si>
  <si>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</si>
  <si>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</si>
  <si>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</si>
  <si>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</si>
  <si>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</si>
  <si>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</si>
  <si>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</si>
  <si>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</si>
  <si>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</si>
  <si>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</si>
  <si>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</si>
  <si>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</si>
  <si>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</si>
  <si>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</si>
  <si>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</si>
  <si>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</si>
  <si>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</si>
  <si>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</si>
  <si>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</si>
  <si>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</si>
  <si>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</si>
  <si>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</si>
  <si>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</si>
  <si>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</si>
  <si>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</si>
  <si>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</si>
  <si>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</si>
  <si>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</si>
  <si>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</si>
  <si>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</si>
  <si>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</si>
  <si>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</si>
  <si>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</si>
  <si>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</si>
  <si>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</si>
  <si>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</si>
  <si>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</si>
  <si>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</si>
  <si>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</si>
  <si>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</si>
  <si>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</si>
  <si>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</si>
  <si>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</si>
  <si>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</si>
  <si>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</si>
  <si>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</si>
  <si>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</si>
  <si>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</si>
  <si>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</si>
  <si>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</si>
  <si>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</si>
  <si>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</si>
  <si>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</si>
  <si>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</si>
  <si>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</si>
  <si>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</si>
  <si>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</si>
  <si>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</si>
  <si>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</si>
  <si>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</si>
  <si>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</si>
  <si>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</si>
  <si>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</si>
  <si>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</si>
  <si>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</si>
  <si>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</si>
  <si>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</si>
  <si>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</si>
  <si>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</si>
  <si>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</si>
  <si>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</si>
  <si>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</si>
  <si>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</si>
  <si>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</si>
  <si>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</si>
  <si>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</si>
  <si>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</si>
  <si>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</si>
  <si>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</si>
  <si>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</si>
  <si>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</si>
  <si>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</si>
  <si>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</si>
  <si>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</si>
  <si>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</si>
  <si>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</si>
  <si>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</si>
  <si>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</si>
  <si>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</si>
  <si>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</si>
  <si>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</si>
  <si>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</si>
  <si>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</si>
  <si>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</si>
  <si>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</si>
  <si>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</si>
  <si>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</si>
  <si>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</si>
  <si>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</si>
  <si>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</si>
  <si>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</si>
  <si>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</si>
  <si>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</si>
  <si>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</si>
  <si>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</si>
  <si>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</si>
  <si>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</si>
  <si>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</si>
  <si>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</si>
  <si>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</si>
  <si>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</si>
  <si>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</si>
  <si>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</si>
  <si>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</si>
  <si>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</si>
  <si>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</si>
  <si>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</si>
  <si>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</si>
  <si>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</si>
  <si>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</si>
  <si>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</si>
  <si>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</si>
  <si>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</si>
  <si>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</si>
  <si>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</si>
  <si>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</si>
  <si>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</si>
  <si>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</si>
  <si>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</si>
  <si>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</si>
  <si>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</si>
  <si>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</si>
  <si>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</si>
  <si>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</si>
  <si>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</si>
  <si>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</si>
  <si>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</si>
  <si>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</si>
  <si>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</si>
  <si>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</si>
  <si>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</si>
  <si>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</si>
  <si>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</si>
  <si>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</si>
  <si>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</si>
  <si>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</si>
  <si>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</si>
  <si>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</si>
  <si>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</si>
  <si>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</si>
  <si>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</si>
  <si>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</si>
  <si>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</si>
  <si>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</si>
  <si>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</si>
  <si>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</si>
  <si>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</si>
  <si>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</si>
  <si>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</si>
  <si>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</si>
  <si>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</si>
  <si>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</si>
  <si>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</si>
  <si>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</si>
  <si>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</si>
  <si>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</si>
  <si>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</si>
  <si>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</si>
  <si>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</si>
  <si>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</si>
  <si>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</si>
  <si>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</si>
  <si>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</si>
  <si>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</si>
  <si>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</si>
  <si>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</si>
  <si>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</si>
  <si>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</si>
  <si>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</si>
  <si>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</si>
  <si>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</si>
  <si>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</si>
  <si>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</si>
  <si>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</si>
  <si>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</si>
  <si>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</si>
  <si>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</si>
  <si>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</si>
  <si>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</si>
  <si>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</si>
  <si>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</si>
  <si>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</si>
  <si>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</si>
  <si>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</si>
  <si>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</si>
  <si>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</si>
  <si>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</si>
  <si>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</si>
  <si>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</si>
  <si>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</si>
  <si>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</si>
  <si>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</si>
  <si>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</si>
  <si>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</si>
  <si>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</si>
  <si>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</si>
  <si>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</si>
  <si>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</si>
  <si>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</si>
  <si>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</si>
  <si>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</si>
  <si>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</si>
  <si>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</si>
  <si>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</si>
  <si>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</si>
  <si>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</si>
  <si>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</si>
  <si>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</si>
  <si>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</si>
  <si>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</si>
  <si>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</si>
  <si>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</si>
  <si>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</si>
  <si>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</si>
  <si>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</si>
  <si>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</si>
  <si>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</si>
  <si>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</si>
  <si>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</si>
  <si>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</si>
  <si>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</si>
  <si>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</si>
  <si>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</si>
  <si>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</si>
  <si>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</si>
  <si>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</si>
  <si>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</si>
  <si>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</si>
  <si>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</si>
  <si>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</si>
  <si>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</si>
  <si>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</si>
  <si>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</si>
  <si>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</si>
  <si>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</si>
  <si>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</si>
  <si>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</si>
  <si>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</si>
  <si>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</si>
  <si>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</si>
  <si>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</si>
  <si>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</si>
  <si>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</si>
  <si>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</si>
  <si>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</si>
  <si>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</si>
  <si>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</si>
  <si>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</si>
  <si>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</si>
  <si>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</si>
  <si>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</si>
  <si>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</si>
  <si>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</si>
  <si>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</si>
  <si>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</si>
  <si>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</si>
  <si>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</si>
  <si>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</si>
  <si>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</si>
  <si>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</si>
  <si>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</si>
  <si>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</si>
  <si>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</si>
  <si>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</si>
  <si>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</si>
  <si>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</si>
  <si>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</si>
  <si>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</si>
  <si>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</si>
  <si>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</si>
  <si>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</si>
  <si>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</si>
  <si>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</si>
  <si>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</si>
  <si>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</si>
  <si>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</si>
  <si>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</si>
  <si>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</si>
  <si>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</si>
  <si>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</si>
  <si>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</si>
  <si>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</si>
  <si>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</si>
  <si>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</si>
  <si>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</si>
  <si>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</si>
  <si>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</si>
  <si>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</si>
  <si>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</si>
  <si>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</si>
  <si>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</si>
  <si>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</si>
  <si>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</si>
  <si>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</si>
  <si>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</si>
  <si>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</si>
  <si>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</si>
  <si>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</si>
  <si>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</si>
  <si>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</si>
  <si>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</si>
  <si>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</si>
  <si>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</si>
  <si>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</si>
  <si>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</si>
  <si>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</si>
  <si>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</si>
  <si>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</si>
  <si>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</si>
  <si>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</si>
  <si>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</si>
  <si>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</si>
  <si>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</si>
  <si>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</si>
  <si>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</si>
  <si>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</si>
  <si>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</si>
  <si>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</si>
  <si>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</si>
  <si>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</si>
  <si>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</si>
  <si>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</si>
  <si>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</si>
  <si>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</si>
  <si>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</si>
  <si>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</si>
  <si>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</si>
  <si>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</si>
  <si>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</si>
  <si>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</si>
  <si>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</si>
  <si>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</si>
  <si>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</si>
  <si>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</si>
  <si>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</si>
  <si>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</si>
  <si>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</si>
  <si>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</si>
  <si>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</si>
  <si>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</si>
  <si>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</si>
  <si>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</si>
  <si>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</si>
  <si>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</si>
  <si>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</si>
  <si>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</si>
  <si>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</si>
  <si>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</si>
  <si>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</si>
  <si>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</si>
  <si>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</si>
  <si>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</si>
  <si>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</si>
  <si>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</si>
  <si>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</si>
  <si>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</si>
  <si>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</si>
  <si>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</si>
  <si>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</si>
  <si>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</si>
  <si>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</si>
  <si>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</si>
  <si>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</si>
  <si>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</si>
  <si>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</si>
  <si>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</si>
  <si>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</si>
  <si>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</si>
  <si>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</si>
  <si>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</si>
  <si>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</si>
  <si>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</si>
  <si>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</si>
  <si>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</si>
  <si>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</si>
  <si>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</si>
  <si>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</si>
  <si>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</si>
  <si>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</si>
  <si>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</si>
  <si>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</si>
  <si>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</si>
  <si>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</si>
  <si>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</si>
  <si>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</si>
  <si>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</si>
  <si>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</si>
  <si>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</si>
  <si>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</si>
  <si>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</si>
  <si>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</si>
  <si>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</si>
  <si>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</si>
  <si>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</si>
  <si>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</si>
  <si>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</si>
  <si>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</si>
  <si>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</si>
  <si>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</si>
  <si>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</si>
  <si>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</si>
  <si>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</si>
  <si>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</si>
  <si>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</si>
  <si>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</si>
  <si>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</si>
  <si>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</si>
  <si>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</si>
  <si>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</si>
  <si>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</si>
  <si>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</si>
  <si>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</si>
  <si>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</si>
  <si>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</si>
  <si>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</si>
  <si>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</si>
  <si>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</si>
  <si>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</si>
  <si>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</si>
  <si>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</si>
  <si>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</si>
  <si>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</si>
  <si>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</si>
  <si>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</si>
  <si>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</si>
  <si>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</si>
  <si>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</si>
  <si>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</si>
  <si>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</si>
  <si>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</si>
  <si>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</si>
  <si>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</si>
  <si>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</si>
  <si>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</si>
  <si>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</si>
  <si>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</si>
  <si>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</si>
  <si>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</si>
  <si>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</si>
  <si>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</si>
  <si>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</si>
  <si>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</si>
  <si>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</si>
  <si>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</si>
  <si>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</si>
  <si>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</si>
  <si>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</si>
  <si>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</si>
  <si>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</si>
  <si>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</si>
  <si>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</si>
  <si>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</si>
  <si>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</si>
  <si>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</si>
  <si>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</si>
  <si>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</si>
  <si>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</si>
  <si>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</si>
  <si>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</si>
  <si>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</si>
  <si>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</si>
  <si>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</si>
  <si>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</si>
  <si>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</si>
  <si>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</si>
  <si>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</si>
  <si>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</si>
  <si>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</si>
  <si>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</si>
  <si>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</si>
  <si>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</si>
  <si>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</si>
  <si>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</si>
  <si>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</si>
  <si>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</si>
  <si>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</si>
  <si>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</si>
  <si>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</si>
  <si>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</si>
  <si>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</si>
  <si>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</si>
  <si>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</si>
  <si>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</si>
  <si>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</si>
  <si>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</si>
  <si>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</si>
  <si>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</si>
  <si>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</si>
  <si>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</si>
  <si>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</si>
  <si>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</si>
  <si>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</si>
  <si>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</si>
  <si>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</si>
  <si>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</si>
  <si>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</si>
  <si>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</si>
  <si>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</si>
  <si>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</si>
  <si>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</si>
  <si>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</si>
  <si>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</si>
  <si>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</si>
  <si>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</si>
  <si>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</si>
  <si>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</si>
  <si>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</si>
  <si>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</si>
  <si>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</si>
  <si>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</si>
  <si>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</si>
  <si>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</si>
  <si>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</si>
  <si>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</si>
  <si>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</si>
  <si>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</si>
  <si>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</si>
  <si>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</si>
  <si>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</si>
  <si>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</si>
  <si>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</si>
  <si>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</si>
  <si>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</si>
  <si>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</si>
  <si>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</si>
  <si>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</si>
  <si>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</si>
  <si>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</si>
  <si>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</si>
  <si>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</si>
  <si>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</si>
  <si>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</si>
  <si>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</si>
  <si>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</si>
  <si>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</si>
  <si>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</si>
  <si>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</si>
  <si>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</si>
  <si>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</si>
  <si>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</si>
  <si>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</si>
  <si>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</si>
  <si>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</si>
  <si>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</si>
  <si>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</si>
  <si>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</si>
  <si>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</si>
  <si>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</si>
  <si>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</si>
  <si>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</si>
  <si>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</si>
  <si>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</si>
  <si>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</si>
  <si>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</si>
  <si>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</si>
  <si>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</si>
  <si>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</si>
  <si>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</si>
  <si>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</si>
  <si>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</si>
  <si>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</si>
  <si>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</si>
  <si>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</si>
  <si>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</si>
  <si>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</si>
  <si>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</si>
  <si>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</si>
  <si>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</si>
  <si>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</si>
  <si>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</si>
  <si>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</si>
  <si>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</si>
  <si>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</si>
  <si>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</si>
  <si>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</si>
  <si>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</si>
  <si>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</si>
  <si>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</si>
  <si>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</si>
  <si>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</si>
  <si>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</si>
  <si>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</si>
  <si>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</si>
  <si>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</si>
  <si>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</si>
  <si>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</si>
  <si>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</si>
  <si>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</si>
  <si>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</si>
  <si>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</si>
  <si>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</si>
  <si>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</si>
  <si>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</si>
  <si>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</si>
  <si>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</si>
  <si>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</si>
  <si>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</si>
  <si>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</si>
  <si>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</si>
  <si>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</si>
  <si>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</si>
  <si>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</si>
  <si>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</si>
  <si>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</si>
  <si>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</si>
  <si>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</si>
  <si>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</si>
  <si>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</si>
  <si>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</si>
  <si>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</si>
  <si>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</si>
  <si>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</si>
  <si>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</si>
  <si>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</si>
  <si>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</si>
  <si>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</si>
  <si>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</si>
  <si>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</si>
  <si>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</si>
  <si>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</si>
  <si>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</si>
  <si>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</si>
  <si>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</si>
  <si>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</si>
  <si>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</si>
  <si>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</si>
  <si>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</si>
  <si>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</si>
  <si>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</si>
  <si>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</si>
  <si>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</si>
  <si>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</si>
  <si>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</si>
  <si>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</si>
  <si>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</si>
  <si>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</si>
  <si>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</si>
  <si>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</si>
  <si>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</si>
  <si>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</si>
  <si>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</si>
  <si>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</si>
  <si>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</si>
  <si>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</si>
  <si>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</si>
  <si>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</si>
  <si>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</si>
  <si>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</si>
  <si>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</si>
  <si>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</si>
  <si>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</si>
  <si>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</si>
  <si>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</si>
  <si>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</si>
  <si>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</si>
  <si>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</si>
  <si>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</si>
  <si>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</si>
  <si>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</si>
  <si>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</si>
  <si>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</si>
  <si>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</si>
  <si>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</si>
  <si>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</si>
  <si>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</si>
  <si>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</si>
  <si>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</si>
  <si>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</si>
  <si>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</si>
  <si>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</si>
  <si>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</si>
  <si>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</si>
  <si>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</si>
  <si>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</si>
  <si>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</si>
  <si>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</si>
  <si>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</si>
  <si>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</si>
  <si>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</si>
  <si>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</si>
  <si>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</si>
  <si>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</si>
  <si>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</si>
  <si>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</si>
  <si>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</si>
  <si>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</si>
  <si>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</si>
  <si>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</si>
  <si>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</si>
  <si>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</si>
  <si>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</si>
  <si>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</si>
  <si>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</si>
  <si>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</si>
  <si>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</si>
  <si>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</si>
  <si>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</si>
  <si>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</si>
  <si>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</si>
  <si>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</si>
  <si>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</si>
  <si>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</si>
  <si>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</si>
  <si>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</si>
  <si>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</si>
  <si>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</si>
  <si>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</si>
  <si>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</si>
  <si>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</si>
  <si>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</si>
  <si>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</si>
  <si>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</si>
  <si>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</si>
  <si>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</si>
  <si>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</si>
  <si>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</si>
  <si>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</si>
  <si>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</si>
  <si>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</si>
  <si>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</si>
  <si>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</si>
  <si>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</si>
  <si>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</si>
  <si>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</si>
  <si>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</si>
  <si>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</si>
  <si>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</si>
  <si>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</si>
  <si>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</si>
  <si>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</si>
  <si>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</si>
  <si>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</si>
  <si>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</si>
  <si>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</si>
  <si>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</si>
  <si>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</si>
  <si>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</si>
  <si>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</si>
  <si>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</si>
  <si>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</si>
  <si>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</si>
  <si>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</si>
  <si>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</si>
  <si>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</si>
  <si>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</si>
  <si>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</si>
  <si>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</si>
  <si>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</si>
  <si>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</si>
  <si>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</si>
  <si>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</si>
  <si>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</si>
  <si>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</si>
  <si>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</si>
  <si>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</si>
  <si>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</si>
  <si>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</si>
  <si>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</si>
  <si>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</si>
  <si>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</si>
  <si>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</si>
  <si>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</si>
  <si>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</si>
  <si>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</si>
  <si>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</si>
  <si>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</si>
  <si>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</si>
  <si>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</si>
  <si>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</si>
  <si>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</si>
  <si>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</si>
  <si>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</si>
  <si>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</si>
  <si>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</si>
  <si>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</si>
  <si>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</si>
  <si>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</si>
  <si>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</si>
  <si>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</si>
  <si>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</si>
  <si>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</si>
  <si>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</si>
  <si>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</si>
  <si>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</si>
  <si>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</si>
  <si>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</si>
  <si>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</si>
  <si>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</si>
  <si>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</si>
  <si>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</si>
  <si>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</si>
  <si>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</si>
  <si>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</si>
  <si>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</si>
  <si>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</si>
  <si>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</si>
  <si>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</si>
  <si>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</si>
  <si>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</si>
  <si>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</si>
  <si>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</si>
  <si>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</si>
  <si>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</si>
  <si>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</si>
  <si>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</si>
  <si>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</si>
  <si>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</si>
  <si>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</si>
  <si>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</si>
  <si>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</si>
  <si>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</si>
  <si>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</si>
  <si>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</si>
  <si>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</si>
  <si>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</si>
  <si>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</si>
  <si>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</si>
  <si>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</si>
  <si>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</si>
  <si>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</si>
  <si>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</si>
  <si>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</si>
  <si>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</si>
  <si>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</si>
  <si>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</si>
  <si>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</si>
  <si>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</si>
  <si>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</si>
  <si>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</si>
  <si>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</si>
  <si>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</si>
  <si>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</si>
  <si>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</si>
  <si>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</si>
  <si>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</si>
  <si>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</si>
  <si>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</si>
  <si>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</si>
  <si>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</si>
  <si>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</si>
  <si>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</si>
  <si>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</si>
  <si>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</si>
  <si>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</si>
  <si>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</si>
  <si>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</si>
  <si>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</si>
  <si>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</si>
  <si>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</si>
  <si>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</si>
  <si>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</si>
  <si>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</si>
  <si>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</si>
  <si>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</si>
  <si>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</si>
  <si>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</si>
  <si>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</si>
  <si>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</si>
  <si>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</si>
  <si>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</si>
  <si>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</si>
  <si>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</si>
  <si>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</si>
  <si>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</si>
  <si>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</si>
  <si>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</si>
  <si>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</si>
  <si>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</si>
  <si>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</si>
  <si>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</si>
  <si>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</si>
  <si>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</si>
  <si>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</si>
  <si>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</si>
  <si>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</si>
  <si>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</si>
  <si>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</si>
  <si>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</si>
  <si>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</si>
  <si>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</si>
  <si>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</si>
  <si>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</si>
  <si>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</si>
  <si>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</si>
  <si>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</si>
  <si>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</si>
  <si>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</si>
  <si>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</si>
  <si>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</si>
  <si>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</si>
  <si>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</si>
  <si>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</si>
  <si>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</si>
  <si>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</si>
  <si>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</si>
  <si>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</si>
  <si>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</si>
  <si>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</si>
  <si>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</si>
  <si>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</si>
  <si>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</si>
  <si>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</si>
  <si>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</si>
  <si>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</si>
  <si>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</si>
  <si>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</si>
  <si>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</si>
  <si>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</si>
  <si>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</si>
  <si>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</si>
  <si>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</si>
  <si>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</si>
  <si>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</si>
  <si>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</si>
  <si>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</si>
  <si>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</si>
  <si>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</si>
  <si>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</si>
  <si>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</si>
  <si>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</si>
  <si>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</si>
  <si>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</si>
  <si>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</si>
  <si>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</si>
  <si>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</si>
  <si>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</si>
  <si>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</si>
  <si>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</si>
  <si>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</si>
  <si>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</si>
  <si>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</si>
  <si>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</si>
  <si>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</si>
  <si>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</si>
  <si>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</si>
  <si>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</si>
  <si>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</si>
  <si>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</si>
  <si>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</si>
  <si>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</si>
  <si>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</si>
  <si>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</si>
  <si>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</si>
  <si>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</si>
  <si>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</si>
  <si>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</si>
  <si>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</si>
  <si>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</si>
  <si>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</si>
  <si>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</si>
  <si>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</si>
  <si>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</si>
  <si>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</si>
  <si>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</si>
  <si>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</si>
  <si>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</si>
  <si>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</si>
  <si>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</si>
  <si>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</si>
  <si>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</si>
  <si>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</si>
  <si>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</si>
  <si>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</si>
  <si>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</si>
  <si>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</si>
  <si>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</si>
  <si>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</si>
  <si>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</si>
  <si>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</si>
  <si>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</si>
  <si>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</si>
  <si>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</si>
  <si>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</si>
  <si>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</si>
  <si>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</si>
  <si>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</si>
  <si>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</si>
  <si>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</si>
  <si>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</si>
  <si>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</si>
  <si>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</si>
  <si>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</si>
  <si>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</si>
  <si>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</si>
  <si>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</si>
  <si>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</si>
  <si>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</si>
  <si>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</si>
  <si>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</si>
  <si>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</si>
  <si>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</si>
  <si>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</si>
  <si>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</si>
  <si>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</si>
  <si>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</si>
  <si>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</si>
  <si>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</si>
  <si>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</si>
  <si>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</si>
  <si>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</si>
  <si>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</si>
  <si>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</si>
  <si>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</si>
  <si>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</si>
  <si>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</si>
  <si>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</si>
  <si>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</si>
  <si>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</si>
  <si>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</si>
  <si>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</si>
  <si>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</si>
  <si>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</si>
  <si>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</si>
  <si>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</si>
  <si>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</si>
  <si>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</si>
  <si>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</si>
  <si>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</si>
  <si>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</si>
  <si>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</si>
  <si>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</si>
  <si>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</si>
  <si>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</si>
  <si>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</si>
  <si>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</si>
  <si>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</si>
  <si>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</si>
  <si>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</si>
  <si>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</si>
  <si>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</si>
  <si>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</si>
  <si>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</si>
  <si>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</si>
  <si>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</si>
  <si>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</si>
  <si>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</si>
  <si>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</si>
  <si>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</si>
  <si>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</si>
  <si>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</si>
  <si>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</si>
  <si>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</si>
  <si>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</si>
  <si>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</si>
  <si>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</si>
  <si>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</si>
  <si>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</si>
  <si>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</si>
  <si>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</si>
  <si>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</si>
  <si>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</si>
  <si>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</si>
  <si>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</si>
  <si>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</si>
  <si>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</si>
  <si>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</si>
  <si>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</si>
  <si>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</si>
  <si>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</si>
  <si>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</si>
  <si>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</si>
  <si>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</si>
  <si>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</si>
  <si>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</si>
  <si>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</si>
  <si>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</si>
  <si>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</si>
  <si>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</si>
  <si>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</si>
  <si>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</si>
  <si>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</si>
  <si>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</si>
  <si>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</si>
  <si>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</si>
  <si>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</si>
  <si>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</si>
  <si>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</si>
  <si>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</si>
  <si>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</si>
  <si>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</si>
  <si>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</si>
  <si>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</si>
  <si>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</si>
  <si>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</si>
  <si>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</si>
  <si>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</si>
  <si>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</si>
  <si>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</si>
  <si>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</si>
  <si>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</si>
  <si>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</si>
  <si>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</si>
  <si>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</si>
  <si>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</si>
  <si>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</si>
  <si>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</si>
  <si>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</si>
  <si>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</si>
  <si>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</si>
  <si>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</si>
  <si>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</si>
  <si>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</si>
  <si>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</si>
  <si>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</si>
  <si>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</si>
  <si>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</si>
  <si>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</si>
  <si>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</si>
  <si>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</si>
  <si>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</si>
  <si>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</si>
  <si>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</si>
  <si>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</si>
  <si>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</si>
  <si>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</si>
  <si>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</si>
  <si>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</si>
  <si>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</si>
  <si>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</si>
  <si>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</si>
  <si>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</si>
  <si>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</si>
  <si>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</si>
  <si>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</si>
  <si>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</si>
  <si>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</si>
  <si>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</si>
  <si>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</si>
  <si>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</si>
  <si>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</si>
  <si>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</si>
  <si>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</si>
  <si>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</si>
  <si>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</si>
  <si>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</si>
  <si>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</si>
  <si>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</si>
  <si>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</si>
  <si>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</si>
  <si>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</si>
  <si>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</si>
  <si>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</si>
  <si>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</si>
  <si>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</si>
  <si>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</si>
  <si>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</si>
  <si>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</si>
  <si>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</si>
  <si>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</si>
  <si>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</si>
  <si>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</si>
  <si>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</si>
  <si>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</si>
  <si>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</si>
  <si>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</si>
  <si>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</si>
  <si>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</si>
  <si>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</si>
  <si>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</si>
  <si>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</si>
  <si>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</si>
  <si>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</si>
  <si>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</si>
  <si>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</si>
  <si>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</si>
  <si>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</si>
  <si>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</si>
  <si>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</si>
  <si>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</si>
  <si>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</si>
  <si>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</si>
  <si>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</si>
  <si>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</si>
  <si>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</si>
  <si>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</si>
  <si>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</si>
  <si>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</si>
  <si>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</si>
  <si>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</si>
  <si>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</si>
  <si>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</si>
  <si>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</si>
  <si>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</si>
  <si>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</si>
  <si>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</si>
  <si>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</si>
  <si>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</si>
  <si>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</si>
  <si>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</si>
  <si>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</si>
  <si>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</si>
  <si>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</si>
  <si>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</si>
  <si>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</si>
  <si>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</si>
  <si>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</si>
  <si>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</si>
  <si>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</si>
  <si>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</si>
  <si>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</si>
  <si>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</si>
  <si>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</si>
  <si>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</si>
  <si>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</si>
  <si>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</si>
  <si>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</si>
  <si>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</si>
  <si>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</si>
  <si>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</si>
  <si>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</si>
  <si>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</si>
  <si>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</si>
  <si>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</si>
  <si>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</si>
  <si>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</si>
  <si>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</si>
  <si>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</si>
  <si>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</si>
  <si>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</si>
  <si>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</si>
  <si>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</si>
  <si>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</si>
  <si>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</si>
  <si>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</si>
  <si>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</si>
  <si>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</si>
  <si>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</si>
  <si>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</si>
  <si>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</si>
  <si>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</si>
  <si>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</si>
  <si>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</si>
  <si>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</si>
  <si>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</si>
  <si>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</si>
  <si>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</si>
  <si>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</si>
  <si>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</si>
  <si>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</si>
  <si>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</si>
  <si>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</si>
  <si>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</si>
  <si>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</si>
  <si>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</si>
  <si>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</si>
  <si>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</si>
  <si>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</si>
  <si>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</si>
  <si>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</si>
  <si>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</si>
  <si>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</si>
  <si>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</si>
  <si>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</si>
  <si>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</si>
  <si>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</si>
  <si>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</si>
  <si>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</si>
  <si>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</si>
  <si>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</si>
  <si>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</si>
  <si>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</si>
  <si>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</si>
  <si>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</si>
  <si>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</si>
  <si>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</si>
  <si>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</si>
  <si>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</si>
  <si>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</si>
  <si>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</si>
  <si>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</si>
  <si>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</si>
  <si>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</si>
  <si>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</si>
  <si>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</si>
  <si>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</si>
  <si>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</si>
  <si>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</si>
  <si>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</si>
  <si>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</si>
  <si>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</si>
  <si>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</si>
  <si>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</si>
  <si>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</si>
  <si>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</si>
  <si>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</si>
  <si>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</si>
  <si>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</si>
  <si>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</si>
  <si>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</si>
  <si>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</si>
  <si>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</si>
  <si>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</si>
  <si>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</si>
  <si>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</si>
  <si>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</si>
  <si>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</si>
  <si>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</si>
  <si>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</si>
  <si>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</si>
  <si>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</si>
  <si>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</si>
  <si>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</si>
  <si>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</si>
  <si>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</si>
  <si>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</si>
  <si>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</si>
  <si>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</si>
  <si>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</si>
  <si>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</si>
  <si>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</si>
  <si>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</si>
  <si>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</si>
  <si>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</si>
  <si>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</si>
  <si>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</si>
  <si>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</si>
  <si>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</si>
  <si>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</si>
  <si>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</si>
  <si>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</si>
  <si>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</si>
  <si>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</si>
  <si>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</si>
  <si>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</si>
  <si>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</si>
  <si>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</si>
  <si>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</si>
  <si>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</si>
  <si>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</si>
  <si>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</si>
  <si>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</si>
  <si>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</si>
  <si>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</si>
  <si>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</si>
  <si>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</si>
  <si>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</si>
  <si>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</si>
  <si>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</si>
  <si>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</si>
  <si>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</si>
  <si>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</si>
  <si>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</si>
  <si>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</si>
  <si>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</si>
  <si>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</si>
  <si>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</si>
  <si>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</si>
  <si>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</si>
  <si>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</si>
  <si>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</si>
  <si>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</si>
  <si>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</si>
  <si>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</si>
  <si>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</si>
  <si>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</si>
  <si>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</si>
  <si>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</si>
  <si>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</si>
  <si>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</si>
  <si>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</si>
  <si>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</si>
  <si>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</si>
  <si>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</si>
  <si>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</si>
  <si>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</si>
  <si>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</si>
  <si>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</si>
  <si>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</si>
  <si>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</si>
  <si>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</si>
  <si>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</si>
  <si>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</si>
  <si>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</si>
  <si>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</si>
  <si>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</si>
  <si>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</si>
  <si>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</si>
  <si>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</si>
  <si>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</si>
  <si>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</si>
  <si>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</si>
  <si>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</si>
  <si>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</si>
  <si>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</si>
  <si>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</si>
  <si>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</si>
  <si>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</si>
  <si>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</si>
  <si>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</si>
  <si>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</si>
  <si>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</si>
  <si>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</si>
  <si>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</si>
  <si>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</si>
  <si>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</si>
  <si>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</si>
  <si>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</si>
  <si>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</si>
  <si>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</si>
  <si>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</si>
  <si>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</si>
  <si>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</si>
  <si>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</si>
  <si>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</si>
  <si>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</si>
  <si>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</si>
  <si>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</si>
  <si>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</si>
  <si>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</si>
  <si>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</si>
  <si>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</si>
  <si>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</si>
  <si>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</si>
  <si>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</si>
  <si>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</si>
  <si>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</si>
  <si>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</si>
  <si>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</si>
  <si>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</si>
  <si>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</si>
  <si>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</si>
  <si>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</si>
  <si>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</si>
  <si>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</si>
  <si>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</si>
  <si>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</si>
  <si>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</si>
  <si>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</si>
  <si>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</si>
  <si>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</si>
  <si>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</si>
  <si>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</si>
  <si>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</si>
  <si>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</si>
  <si>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</si>
  <si>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</si>
  <si>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</si>
  <si>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</si>
  <si>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</si>
  <si>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</si>
  <si>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</si>
  <si>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</si>
  <si>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</si>
  <si>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</si>
  <si>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</si>
  <si>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</si>
  <si>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</si>
  <si>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</si>
  <si>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</si>
  <si>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</si>
  <si>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</si>
  <si>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</si>
  <si>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</si>
  <si>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</si>
  <si>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</si>
  <si>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</si>
  <si>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</si>
  <si>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</si>
  <si>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</si>
  <si>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</si>
  <si>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</si>
  <si>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</si>
  <si>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</si>
  <si>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</si>
  <si>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</si>
  <si>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</si>
  <si>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</si>
  <si>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</si>
  <si>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</si>
  <si>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</si>
  <si>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</si>
  <si>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</si>
  <si>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</si>
  <si>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</si>
  <si>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</si>
  <si>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</si>
  <si>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</si>
  <si>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</si>
  <si>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</si>
  <si>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</si>
  <si>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</si>
  <si>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</si>
  <si>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</si>
  <si>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</si>
  <si>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</si>
  <si>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</si>
  <si>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</si>
  <si>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</si>
  <si>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</si>
  <si>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</si>
  <si>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</si>
  <si>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</si>
  <si>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</si>
  <si>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</si>
  <si>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</si>
  <si>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</si>
  <si>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</si>
  <si>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</si>
  <si>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</si>
  <si>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</si>
  <si>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</si>
  <si>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</si>
  <si>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</si>
  <si>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</si>
  <si>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</si>
  <si>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</si>
  <si>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</si>
  <si>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</si>
  <si>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</si>
  <si>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</si>
  <si>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</si>
  <si>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</si>
  <si>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</si>
  <si>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</si>
  <si>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</si>
  <si>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</si>
  <si>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</si>
  <si>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</si>
  <si>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</si>
  <si>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</si>
  <si>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</si>
  <si>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</si>
  <si>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</si>
  <si>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</si>
  <si>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</si>
  <si>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</si>
  <si>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</si>
  <si>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</si>
  <si>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</si>
  <si>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</si>
  <si>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</si>
  <si>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</si>
  <si>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</si>
  <si>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</si>
  <si>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</si>
  <si>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</si>
  <si>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</si>
  <si>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</si>
  <si>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</si>
  <si>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</si>
  <si>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</si>
  <si>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</si>
  <si>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</si>
  <si>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</si>
  <si>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</si>
  <si>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</si>
  <si>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</si>
  <si>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</si>
  <si>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</si>
  <si>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</si>
  <si>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</si>
  <si>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</si>
  <si>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</si>
  <si>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</si>
  <si>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</si>
  <si>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</si>
  <si>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</si>
  <si>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</si>
  <si>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</si>
  <si>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</si>
  <si>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</si>
  <si>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</si>
  <si>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</si>
  <si>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</si>
  <si>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</si>
  <si>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</si>
  <si>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</si>
  <si>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</si>
  <si>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</si>
  <si>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</si>
  <si>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</si>
  <si>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</si>
  <si>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</si>
  <si>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</si>
  <si>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</si>
  <si>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</si>
  <si>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</si>
  <si>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</si>
  <si>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</si>
  <si>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</si>
  <si>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</si>
  <si>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</si>
  <si>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</si>
  <si>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</si>
  <si>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</si>
  <si>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</si>
  <si>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</si>
  <si>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</si>
  <si>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</si>
  <si>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</si>
  <si>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</si>
  <si>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</si>
  <si>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</si>
  <si>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</si>
  <si>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</si>
  <si>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</si>
  <si>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</si>
  <si>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</si>
  <si>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</si>
  <si>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</si>
  <si>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</si>
  <si>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</si>
  <si>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</si>
  <si>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</si>
  <si>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</si>
  <si>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</si>
  <si>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</si>
  <si>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</si>
  <si>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</si>
  <si>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</si>
  <si>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</si>
  <si>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</si>
  <si>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</si>
  <si>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</si>
  <si>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</si>
  <si>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</si>
  <si>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</si>
  <si>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</si>
  <si>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</si>
  <si>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</si>
  <si>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</si>
  <si>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</si>
  <si>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</si>
  <si>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</si>
  <si>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</si>
  <si>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</si>
  <si>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</si>
  <si>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</si>
  <si>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</si>
  <si>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</si>
  <si>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</si>
  <si>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</si>
  <si>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</si>
  <si>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</si>
  <si>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</si>
  <si>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</si>
  <si>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</si>
  <si>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</si>
  <si>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</si>
  <si>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</si>
  <si>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</si>
  <si>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</si>
  <si>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</si>
  <si>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</si>
  <si>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</si>
  <si>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</si>
  <si>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</si>
  <si>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</si>
  <si>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</si>
  <si>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</si>
  <si>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</si>
  <si>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</si>
  <si>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</si>
  <si>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</si>
  <si>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</si>
  <si>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</si>
  <si>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</si>
  <si>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</si>
  <si>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</si>
  <si>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</si>
  <si>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</si>
  <si>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</si>
  <si>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</si>
  <si>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</si>
  <si>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</si>
  <si>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</si>
  <si>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</si>
  <si>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</si>
  <si>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</si>
  <si>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</si>
  <si>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</si>
  <si>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</si>
  <si>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</si>
  <si>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</si>
  <si>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</si>
  <si>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</si>
  <si>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</si>
  <si>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</si>
  <si>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</si>
  <si>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</si>
  <si>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</si>
  <si>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</si>
  <si>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</si>
  <si>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</si>
  <si>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</si>
  <si>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</si>
  <si>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</si>
  <si>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</si>
  <si>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</si>
  <si>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</si>
  <si>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</si>
  <si>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</si>
  <si>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</si>
  <si>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</si>
  <si>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</si>
  <si>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</si>
  <si>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</si>
  <si>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</si>
  <si>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</si>
  <si>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</si>
  <si>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</si>
  <si>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</si>
  <si>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</si>
  <si>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</si>
  <si>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</si>
  <si>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</si>
  <si>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</si>
  <si>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</si>
  <si>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</si>
  <si>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</si>
  <si>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</si>
  <si>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</si>
  <si>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</si>
  <si>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</si>
  <si>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</si>
  <si>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</si>
  <si>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</si>
  <si>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</si>
  <si>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</si>
  <si>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</si>
  <si>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</si>
  <si>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</si>
  <si>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</si>
  <si>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</si>
  <si>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</si>
  <si>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</si>
  <si>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</si>
  <si>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</si>
  <si>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</si>
  <si>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</si>
  <si>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</si>
  <si>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</si>
  <si>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</si>
  <si>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</si>
  <si>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</si>
  <si>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</si>
  <si>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</si>
  <si>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</si>
  <si>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</si>
  <si>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</si>
  <si>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</si>
  <si>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</si>
  <si>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</si>
  <si>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</si>
  <si>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</si>
  <si>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</si>
  <si>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</si>
  <si>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</si>
  <si>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</si>
  <si>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</si>
  <si>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</si>
  <si>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</si>
  <si>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</si>
  <si>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</si>
  <si>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</si>
  <si>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</si>
  <si>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</si>
  <si>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</si>
  <si>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</si>
  <si>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</si>
  <si>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</si>
  <si>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</si>
  <si>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</si>
  <si>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</si>
  <si>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</si>
  <si>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</si>
  <si>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</si>
  <si>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</si>
  <si>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</si>
  <si>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</si>
  <si>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</si>
  <si>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</si>
  <si>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</si>
  <si>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</si>
  <si>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</si>
  <si>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</si>
  <si>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</si>
  <si>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</si>
  <si>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</si>
  <si>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</si>
  <si>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</si>
  <si>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</si>
  <si>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</si>
  <si>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</si>
  <si>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</si>
  <si>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</si>
  <si>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</si>
  <si>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</si>
  <si>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</si>
  <si>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</si>
  <si>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</si>
  <si>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</si>
  <si>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</si>
  <si>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</si>
  <si>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</si>
  <si>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</si>
  <si>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</si>
  <si>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</si>
  <si>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</si>
  <si>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</si>
  <si>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</si>
  <si>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</si>
  <si>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</si>
  <si>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</si>
  <si>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</si>
  <si>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</si>
  <si>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</si>
  <si>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</si>
  <si>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</si>
  <si>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</si>
  <si>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</si>
  <si>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</si>
  <si>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</si>
  <si>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</si>
  <si>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</si>
  <si>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</si>
  <si>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</si>
  <si>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</si>
  <si>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</si>
  <si>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</si>
  <si>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</si>
  <si>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</si>
  <si>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</si>
  <si>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</si>
  <si>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</si>
  <si>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</si>
  <si>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</si>
  <si>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</si>
  <si>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</si>
  <si>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</si>
  <si>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</si>
  <si>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</si>
  <si>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</si>
  <si>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</si>
  <si>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</si>
  <si>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</si>
  <si>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</si>
  <si>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</si>
  <si>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</si>
  <si>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</si>
  <si>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</si>
  <si>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</si>
  <si>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</si>
  <si>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</si>
  <si>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</si>
  <si>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</si>
  <si>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</si>
  <si>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</si>
  <si>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</si>
  <si>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</si>
  <si>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</si>
  <si>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</si>
  <si>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</si>
  <si>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</si>
  <si>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</si>
  <si>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</si>
  <si>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</si>
  <si>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</si>
  <si>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</si>
  <si>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</si>
  <si>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</si>
  <si>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</si>
  <si>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</si>
  <si>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</si>
  <si>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</si>
  <si>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</si>
  <si>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</si>
  <si>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</si>
  <si>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</si>
  <si>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</si>
  <si>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</si>
  <si>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</si>
  <si>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</si>
  <si>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</si>
  <si>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</si>
  <si>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</si>
  <si>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</si>
  <si>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</si>
  <si>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</si>
  <si>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</si>
  <si>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</si>
  <si>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</si>
  <si>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</si>
  <si>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</si>
  <si>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</si>
  <si>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</si>
  <si>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</si>
  <si>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</si>
  <si>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</si>
  <si>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</si>
  <si>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</si>
  <si>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</si>
  <si>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</si>
  <si>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</si>
  <si>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</si>
  <si>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</si>
  <si>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</si>
  <si>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</si>
  <si>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</si>
  <si>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</si>
  <si>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</si>
  <si>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</si>
  <si>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</si>
  <si>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</si>
  <si>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</si>
  <si>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</si>
  <si>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</si>
  <si>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</si>
  <si>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</si>
  <si>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</si>
  <si>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</si>
  <si>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</si>
  <si>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</si>
  <si>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</si>
  <si>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</si>
  <si>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</si>
  <si>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</si>
  <si>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</si>
  <si>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</si>
  <si>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</si>
  <si>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</si>
  <si>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</si>
  <si>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</si>
  <si>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</si>
  <si>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</si>
  <si>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</si>
  <si>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</si>
  <si>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</si>
  <si>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</si>
  <si>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</si>
  <si>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</si>
  <si>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</si>
  <si>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</si>
  <si>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</si>
  <si>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</si>
  <si>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</si>
  <si>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</si>
  <si>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</si>
  <si>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</si>
  <si>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</si>
  <si>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</si>
  <si>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</si>
  <si>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</si>
  <si>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</si>
  <si>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</si>
  <si>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</si>
  <si>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</si>
  <si>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</si>
  <si>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</si>
  <si>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</si>
  <si>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</si>
  <si>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</si>
  <si>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</si>
  <si>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</si>
  <si>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</si>
  <si>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</si>
  <si>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</si>
  <si>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</si>
  <si>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</si>
  <si>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</si>
  <si>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</si>
  <si>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</si>
  <si>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</si>
  <si>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</si>
  <si>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</si>
  <si>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</si>
  <si>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</si>
  <si>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</si>
  <si>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</si>
  <si>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</si>
  <si>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</si>
  <si>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</si>
  <si>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</si>
  <si>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</si>
  <si>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</si>
  <si>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</si>
  <si>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</si>
  <si>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</si>
  <si>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</si>
  <si>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</si>
  <si>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</si>
  <si>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</si>
  <si>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</si>
  <si>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</si>
  <si>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</si>
  <si>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</si>
  <si>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</si>
  <si>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</si>
  <si>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</si>
  <si>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</si>
  <si>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</si>
  <si>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</si>
  <si>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</si>
  <si>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</si>
  <si>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</si>
  <si>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</si>
  <si>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</si>
  <si>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</si>
  <si>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</si>
  <si>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</si>
  <si>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</si>
  <si>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</si>
  <si>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</si>
  <si>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</si>
  <si>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</si>
  <si>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</si>
  <si>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</si>
  <si>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</si>
  <si>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</si>
  <si>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</si>
  <si>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</si>
  <si>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</si>
  <si>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</si>
  <si>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</si>
  <si>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</si>
  <si>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</si>
  <si>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</si>
  <si>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</si>
  <si>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</si>
  <si>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</si>
  <si>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</si>
  <si>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</si>
  <si>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</si>
  <si>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</si>
  <si>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</si>
  <si>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</si>
  <si>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</si>
  <si>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</si>
  <si>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</si>
  <si>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</si>
  <si>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</si>
  <si>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</si>
  <si>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</si>
  <si>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</si>
  <si>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</si>
  <si>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</si>
  <si>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</si>
  <si>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</si>
  <si>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</si>
  <si>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</si>
  <si>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</si>
  <si>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</si>
  <si>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</si>
  <si>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</si>
  <si>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</si>
  <si>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</si>
  <si>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</si>
  <si>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</si>
  <si>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</si>
  <si>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</si>
  <si>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</si>
  <si>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</si>
  <si>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</si>
  <si>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</si>
  <si>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</si>
  <si>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</si>
  <si>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</si>
  <si>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</si>
  <si>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</si>
  <si>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</si>
  <si>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</si>
  <si>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</si>
  <si>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</si>
  <si>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</si>
  <si>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</si>
  <si>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</si>
  <si>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</si>
  <si>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</si>
  <si>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</si>
  <si>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</si>
  <si>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</si>
  <si>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</si>
  <si>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</si>
  <si>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</si>
  <si>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</si>
  <si>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</si>
  <si>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</si>
  <si>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</si>
  <si>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</si>
  <si>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</si>
  <si>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</si>
  <si>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</si>
  <si>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</si>
  <si>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</si>
  <si>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</si>
  <si>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</si>
  <si>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</si>
  <si>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</si>
  <si>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</si>
  <si>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</si>
  <si>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</si>
  <si>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</si>
  <si>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</si>
  <si>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</si>
  <si>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</si>
  <si>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</si>
  <si>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</si>
  <si>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</si>
  <si>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</si>
  <si>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</si>
  <si>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</si>
  <si>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</si>
  <si>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</si>
  <si>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</si>
  <si>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</si>
  <si>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</si>
  <si>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</si>
  <si>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</si>
  <si>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</si>
  <si>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</si>
  <si>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</si>
  <si>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</si>
  <si>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</si>
  <si>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</si>
  <si>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</si>
  <si>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</si>
  <si>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</si>
  <si>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</si>
  <si>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</si>
  <si>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</si>
  <si>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</si>
  <si>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</si>
  <si>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</si>
  <si>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</si>
  <si>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</si>
  <si>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</si>
  <si>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</si>
  <si>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</si>
  <si>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</si>
  <si>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</si>
  <si>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</si>
  <si>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</si>
  <si>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</si>
  <si>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</si>
  <si>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</si>
  <si>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</si>
  <si>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</si>
  <si>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</si>
  <si>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</si>
  <si>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</si>
  <si>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</si>
  <si>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</si>
  <si>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</si>
  <si>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</si>
  <si>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</si>
  <si>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</si>
  <si>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</si>
  <si>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</si>
  <si>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</si>
  <si>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</si>
  <si>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</si>
  <si>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</si>
  <si>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</si>
  <si>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</si>
  <si>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</si>
  <si>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</si>
  <si>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</si>
  <si>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</si>
  <si>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</si>
  <si>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</si>
  <si>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</si>
  <si>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</si>
  <si>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</si>
  <si>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</si>
  <si>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</si>
  <si>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</si>
  <si>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</si>
  <si>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</si>
  <si>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</si>
  <si>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</si>
  <si>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</si>
  <si>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</si>
  <si>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</si>
  <si>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</si>
  <si>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</si>
  <si>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</si>
  <si>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</si>
  <si>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</si>
  <si>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</si>
  <si>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</si>
  <si>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</si>
  <si>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</si>
  <si>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</si>
  <si>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</si>
  <si>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</si>
  <si>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</si>
  <si>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</si>
  <si>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</si>
  <si>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</si>
  <si>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</si>
  <si>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</si>
  <si>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</si>
  <si>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</si>
  <si>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</si>
  <si>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</si>
  <si>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</si>
  <si>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</si>
  <si>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</si>
  <si>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</si>
  <si>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</si>
  <si>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</si>
  <si>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</si>
  <si>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</si>
  <si>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</si>
  <si>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</si>
  <si>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</si>
  <si>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</si>
  <si>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</si>
  <si>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</si>
  <si>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</si>
  <si>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</si>
  <si>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</si>
  <si>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</si>
  <si>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</si>
  <si>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</si>
  <si>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</si>
  <si>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</si>
  <si>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</si>
  <si>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</si>
  <si>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</si>
  <si>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</si>
  <si>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</si>
  <si>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</si>
  <si>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</si>
  <si>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</si>
  <si>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</si>
  <si>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</si>
  <si>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</si>
  <si>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</si>
  <si>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</si>
  <si>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</si>
  <si>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</si>
  <si>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</si>
  <si>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</si>
  <si>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</si>
  <si>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</si>
  <si>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</si>
  <si>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</si>
  <si>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</si>
  <si>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</si>
  <si>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</si>
  <si>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</si>
  <si>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</si>
  <si>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</si>
  <si>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</si>
  <si>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</si>
  <si>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</si>
  <si>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</si>
  <si>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</si>
  <si>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</si>
  <si>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</si>
  <si>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</si>
  <si>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</si>
  <si>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</si>
  <si>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</si>
  <si>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</si>
  <si>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</si>
  <si>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</si>
  <si>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</si>
  <si>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</si>
  <si>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</si>
  <si>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</si>
  <si>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</si>
  <si>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</si>
  <si>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</si>
  <si>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</si>
  <si>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</si>
  <si>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</si>
  <si>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</si>
  <si>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</si>
  <si>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</si>
  <si>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</si>
  <si>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</si>
  <si>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</si>
  <si>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</si>
  <si>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</si>
  <si>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</si>
  <si>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</si>
  <si>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</si>
  <si>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</si>
  <si>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</si>
  <si>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</si>
  <si>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</si>
  <si>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</si>
  <si>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</si>
  <si>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</si>
  <si>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</si>
  <si>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</si>
  <si>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</si>
  <si>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</si>
  <si>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</si>
  <si>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</si>
  <si>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</si>
  <si>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</si>
  <si>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</si>
  <si>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</si>
  <si>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</si>
  <si>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</si>
  <si>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</si>
  <si>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</si>
  <si>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</si>
  <si>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</si>
  <si>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</si>
  <si>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</si>
  <si>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</si>
  <si>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</si>
  <si>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</si>
  <si>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</si>
  <si>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</si>
  <si>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</si>
  <si>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</si>
  <si>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</si>
  <si>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</si>
  <si>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</si>
  <si>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</si>
  <si>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</si>
  <si>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</si>
  <si>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</si>
  <si>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</si>
  <si>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</si>
  <si>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</si>
  <si>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</si>
  <si>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</si>
  <si>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</si>
  <si>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</si>
  <si>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</si>
  <si>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</si>
  <si>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</si>
  <si>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</si>
  <si>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</si>
  <si>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</si>
  <si>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</si>
  <si>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</si>
  <si>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</si>
  <si>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</si>
  <si>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</si>
  <si>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</si>
  <si>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</si>
  <si>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</si>
  <si>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</si>
  <si>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</si>
  <si>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</si>
  <si>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</si>
  <si>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</si>
  <si>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</si>
  <si>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</si>
  <si>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</si>
  <si>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</si>
  <si>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</si>
  <si>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</si>
  <si>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</si>
  <si>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</si>
  <si>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</si>
  <si>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</si>
  <si>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</si>
  <si>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</si>
  <si>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</si>
  <si>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</si>
  <si>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</si>
  <si>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</si>
  <si>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</si>
  <si>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</si>
  <si>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</si>
  <si>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</si>
  <si>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</si>
  <si>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</si>
  <si>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</si>
  <si>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</si>
  <si>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</si>
  <si>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</si>
  <si>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</si>
  <si>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</si>
  <si>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</si>
  <si>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</si>
  <si>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</si>
  <si>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</si>
  <si>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</si>
  <si>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</si>
  <si>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</si>
  <si>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</si>
  <si>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</si>
  <si>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</si>
  <si>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</si>
  <si>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</si>
  <si>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</si>
  <si>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</si>
  <si>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</si>
  <si>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</si>
  <si>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</si>
  <si>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</si>
  <si>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</si>
  <si>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</si>
  <si>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</si>
  <si>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</si>
  <si>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</si>
  <si>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</si>
  <si>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</si>
  <si>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</si>
  <si>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</si>
  <si>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</si>
  <si>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</si>
  <si>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</si>
  <si>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</si>
  <si>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</si>
  <si>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</si>
  <si>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</si>
  <si>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</si>
  <si>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</si>
  <si>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</si>
  <si>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</si>
  <si>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</si>
  <si>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</si>
  <si>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</si>
  <si>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</si>
  <si>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</si>
  <si>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</si>
  <si>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</si>
  <si>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</si>
  <si>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</si>
  <si>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</si>
  <si>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</si>
  <si>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</si>
  <si>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</si>
  <si>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</si>
  <si>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</si>
  <si>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</si>
  <si>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</si>
  <si>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</si>
  <si>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</si>
  <si>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</si>
  <si>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</si>
  <si>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</si>
  <si>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</si>
  <si>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</si>
  <si>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</si>
  <si>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</si>
  <si>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</si>
  <si>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</si>
  <si>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</si>
  <si>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</si>
  <si>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</si>
  <si>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</si>
  <si>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</si>
  <si>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</si>
  <si>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</si>
  <si>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</si>
  <si>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</si>
  <si>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</si>
  <si>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</si>
  <si>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</si>
  <si>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</si>
  <si>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</si>
  <si>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</si>
  <si>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</si>
  <si>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</si>
  <si>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</si>
  <si>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</si>
  <si>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</si>
  <si>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</si>
  <si>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</si>
  <si>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</si>
  <si>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</si>
  <si>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</si>
  <si>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</si>
  <si>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</si>
  <si>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</si>
  <si>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</si>
  <si>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</si>
  <si>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</si>
  <si>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</si>
  <si>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</si>
  <si>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</si>
  <si>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</si>
  <si>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</si>
  <si>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</si>
  <si>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</si>
  <si>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</si>
  <si>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</si>
  <si>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</si>
  <si>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</si>
  <si>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</si>
  <si>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</si>
  <si>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</si>
  <si>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</si>
  <si>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</si>
  <si>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</si>
  <si>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</si>
  <si>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</si>
  <si>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</si>
  <si>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</si>
  <si>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</si>
  <si>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</si>
  <si>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</si>
  <si>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</si>
  <si>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</si>
  <si>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</si>
  <si>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</si>
  <si>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</si>
  <si>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</si>
  <si>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</si>
  <si>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</si>
  <si>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</si>
  <si>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</si>
  <si>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</si>
  <si>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</si>
  <si>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</si>
  <si>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</si>
  <si>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</si>
  <si>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</si>
  <si>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</si>
  <si>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</si>
  <si>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</si>
  <si>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</si>
  <si>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</si>
  <si>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</si>
  <si>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</si>
  <si>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</si>
  <si>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</si>
  <si>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</si>
  <si>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</si>
  <si>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</si>
  <si>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</si>
  <si>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</si>
  <si>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</si>
  <si>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</si>
  <si>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</si>
  <si>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</si>
  <si>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</si>
  <si>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</si>
  <si>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</si>
  <si>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</si>
  <si>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</si>
  <si>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</si>
  <si>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</si>
  <si>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</si>
  <si>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</si>
  <si>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</si>
  <si>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</si>
  <si>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</si>
  <si>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</si>
  <si>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</si>
  <si>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</si>
  <si>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</si>
  <si>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</si>
  <si>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</si>
  <si>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</si>
  <si>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</si>
  <si>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</si>
  <si>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</si>
  <si>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</si>
  <si>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</si>
  <si>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</si>
  <si>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</si>
  <si>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</si>
  <si>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</si>
  <si>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</si>
  <si>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</si>
  <si>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</si>
  <si>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</si>
  <si>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</si>
  <si>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</si>
  <si>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</si>
  <si>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</si>
  <si>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</si>
  <si>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</si>
  <si>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</si>
  <si>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</si>
  <si>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</si>
  <si>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</si>
  <si>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</si>
  <si>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</si>
  <si>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</si>
  <si>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</si>
  <si>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</si>
  <si>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</si>
  <si>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</si>
  <si>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</si>
  <si>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</si>
  <si>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</si>
  <si>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</si>
  <si>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</si>
  <si>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</si>
  <si>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</si>
  <si>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</si>
  <si>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</si>
  <si>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</si>
  <si>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</si>
  <si>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</si>
  <si>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</si>
  <si>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</si>
  <si>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</si>
  <si>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</si>
  <si>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</si>
  <si>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</si>
  <si>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</si>
  <si>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</si>
  <si>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</si>
  <si>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</si>
  <si>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</si>
  <si>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</si>
  <si>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</si>
  <si>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</si>
  <si>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</si>
  <si>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</si>
  <si>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</si>
  <si>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</si>
  <si>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</si>
  <si>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</si>
  <si>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</si>
  <si>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</si>
  <si>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</si>
  <si>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</si>
  <si>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</si>
  <si>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</si>
  <si>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</si>
  <si>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</si>
  <si>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</si>
  <si>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</si>
  <si>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</si>
  <si>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</si>
  <si>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</si>
  <si>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</si>
  <si>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</si>
  <si>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</si>
  <si>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</si>
  <si>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</si>
  <si>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</si>
  <si>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</si>
  <si>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</si>
  <si>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</si>
  <si>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</si>
  <si>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</si>
  <si>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</si>
  <si>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</si>
  <si>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</si>
  <si>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</si>
  <si>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</si>
  <si>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</si>
  <si>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</si>
  <si>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</si>
  <si>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</si>
  <si>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</si>
  <si>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</si>
  <si>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</si>
  <si>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</si>
  <si>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</si>
  <si>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</si>
  <si>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</si>
  <si>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</si>
  <si>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</si>
  <si>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</si>
  <si>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</si>
  <si>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</si>
  <si>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</si>
  <si>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</si>
  <si>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</si>
  <si>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</si>
  <si>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</si>
  <si>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</si>
  <si>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</si>
  <si>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</si>
  <si>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</si>
  <si>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</si>
  <si>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</si>
  <si>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</si>
  <si>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</si>
  <si>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</si>
  <si>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</si>
  <si>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</si>
  <si>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</si>
  <si>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</si>
  <si>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</si>
  <si>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</si>
  <si>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</si>
  <si>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</si>
  <si>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</si>
  <si>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</si>
  <si>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</si>
  <si>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</si>
  <si>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</si>
  <si>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</si>
  <si>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</si>
  <si>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</si>
  <si>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</si>
  <si>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</si>
  <si>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</si>
  <si>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</si>
  <si>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</si>
  <si>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</si>
  <si>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</si>
  <si>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</si>
  <si>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</si>
  <si>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</si>
  <si>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</si>
  <si>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</si>
  <si>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</si>
  <si>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</si>
  <si>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</si>
  <si>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</si>
  <si>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</si>
  <si>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</si>
  <si>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</si>
  <si>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</si>
  <si>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</si>
  <si>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</si>
  <si>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</si>
  <si>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</si>
  <si>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</si>
  <si>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</si>
  <si>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</si>
  <si>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</si>
  <si>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</si>
  <si>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</si>
  <si>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</si>
  <si>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</si>
  <si>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</si>
  <si>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</si>
  <si>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</si>
  <si>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</si>
  <si>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</si>
  <si>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</si>
  <si>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</si>
  <si>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</si>
  <si>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</si>
  <si>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</si>
  <si>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</si>
  <si>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</si>
  <si>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</si>
  <si>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</si>
  <si>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</si>
  <si>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</si>
  <si>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</si>
  <si>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</si>
  <si>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</si>
  <si>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</si>
  <si>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</si>
  <si>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</si>
  <si>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</si>
  <si>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</si>
  <si>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</si>
  <si>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</si>
  <si>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</si>
  <si>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</si>
  <si>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</si>
  <si>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</si>
  <si>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</si>
  <si>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</si>
  <si>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</si>
  <si>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</si>
  <si>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</si>
  <si>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</si>
  <si>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</si>
  <si>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</si>
  <si>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</si>
  <si>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</si>
  <si>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</si>
  <si>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</si>
  <si>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</si>
  <si>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</si>
  <si>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</si>
  <si>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</si>
  <si>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</si>
  <si>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</si>
  <si>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</si>
  <si>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</si>
  <si>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</si>
  <si>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</si>
  <si>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</si>
  <si>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</si>
  <si>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</si>
  <si>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</si>
  <si>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</si>
  <si>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</si>
  <si>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</si>
  <si>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</si>
  <si>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</si>
  <si>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</si>
  <si>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</si>
  <si>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</si>
  <si>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</si>
  <si>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</si>
  <si>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</si>
  <si>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</si>
  <si>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</si>
  <si>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</si>
  <si>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</si>
  <si>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</si>
  <si>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</si>
  <si>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</si>
  <si>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</si>
  <si>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</si>
  <si>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</si>
  <si>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</si>
  <si>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</si>
  <si>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</si>
  <si>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</si>
  <si>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</si>
  <si>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</si>
  <si>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</si>
  <si>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</si>
  <si>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</si>
  <si>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</si>
  <si>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</si>
  <si>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</si>
  <si>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</si>
  <si>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</si>
  <si>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</si>
  <si>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</si>
  <si>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</si>
  <si>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</si>
  <si>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</si>
  <si>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</si>
  <si>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</si>
  <si>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</si>
  <si>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</si>
  <si>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</si>
  <si>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</si>
  <si>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</si>
  <si>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</si>
  <si>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</si>
  <si>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</si>
  <si>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</si>
  <si>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</si>
  <si>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</si>
  <si>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</si>
  <si>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</si>
  <si>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</si>
  <si>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</si>
  <si>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</si>
  <si>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</si>
  <si>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</si>
  <si>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</si>
  <si>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</si>
  <si>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</si>
  <si>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</si>
  <si>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</si>
  <si>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</si>
  <si>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</si>
  <si>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</si>
  <si>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</si>
  <si>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</si>
  <si>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</si>
  <si>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</si>
  <si>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</si>
  <si>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</si>
  <si>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</si>
  <si>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</si>
  <si>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</si>
  <si>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</si>
  <si>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</si>
  <si>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</si>
  <si>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</si>
  <si>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</si>
  <si>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</si>
  <si>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</si>
  <si>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</si>
  <si>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</si>
  <si>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</si>
  <si>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</si>
  <si>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</si>
  <si>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</si>
  <si>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</si>
  <si>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</si>
  <si>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</si>
  <si>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</si>
  <si>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</si>
  <si>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</si>
  <si>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</si>
  <si>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</si>
  <si>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</si>
  <si>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</si>
  <si>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</si>
  <si>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</si>
  <si>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</si>
  <si>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</si>
  <si>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</si>
  <si>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</si>
  <si>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</si>
  <si>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</si>
  <si>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</si>
  <si>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</si>
  <si>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</si>
  <si>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</si>
  <si>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</si>
  <si>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</si>
  <si>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</si>
  <si>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</si>
  <si>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</si>
  <si>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</si>
  <si>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</si>
  <si>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</si>
  <si>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</si>
  <si>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</si>
  <si>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</si>
  <si>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</si>
  <si>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</si>
  <si>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</si>
  <si>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</si>
  <si>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</si>
  <si>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</si>
  <si>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</si>
  <si>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</si>
  <si>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</si>
  <si>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</si>
  <si>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</si>
  <si>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</si>
  <si>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</si>
  <si>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</si>
  <si>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</si>
  <si>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</si>
  <si>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</si>
  <si>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</si>
  <si>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</si>
  <si>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</si>
  <si>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</si>
  <si>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</si>
  <si>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</si>
  <si>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</si>
  <si>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</si>
  <si>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</si>
  <si>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</si>
  <si>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</si>
  <si>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</si>
  <si>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</si>
  <si>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</si>
  <si>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</si>
  <si>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</si>
  <si>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</si>
  <si>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</si>
  <si>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</si>
  <si>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</si>
  <si>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</si>
  <si>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</si>
  <si>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</si>
  <si>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</si>
  <si>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</si>
  <si>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</si>
  <si>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</si>
  <si>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</si>
  <si>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</si>
  <si>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</si>
  <si>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</si>
  <si>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</si>
  <si>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</si>
  <si>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</si>
  <si>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</si>
  <si>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</si>
  <si>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</si>
  <si>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</si>
  <si>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</si>
  <si>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</si>
  <si>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</si>
  <si>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</si>
  <si>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</si>
  <si>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</si>
  <si>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</si>
  <si>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</si>
  <si>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</si>
  <si>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</si>
  <si>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</si>
  <si>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</si>
  <si>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</si>
  <si>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</si>
  <si>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</si>
  <si>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</si>
  <si>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</si>
  <si>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</si>
  <si>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</si>
  <si>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</si>
  <si>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</si>
  <si>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</si>
  <si>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</si>
  <si>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</si>
  <si>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</si>
  <si>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</si>
  <si>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</si>
  <si>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</si>
  <si>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</si>
  <si>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</si>
  <si>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</si>
  <si>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</si>
  <si>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</si>
  <si>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</si>
  <si>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</si>
  <si>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</si>
  <si>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</si>
  <si>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</si>
  <si>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</si>
  <si>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</si>
  <si>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</si>
  <si>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</si>
  <si>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</si>
  <si>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</si>
  <si>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</si>
  <si>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</si>
  <si>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</si>
  <si>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</si>
  <si>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</si>
  <si>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</si>
  <si>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</si>
  <si>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</si>
  <si>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</si>
  <si>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</si>
  <si>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</si>
  <si>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</si>
  <si>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</si>
  <si>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</si>
  <si>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</si>
  <si>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</si>
  <si>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</si>
  <si>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</si>
  <si>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</si>
  <si>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</si>
  <si>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</si>
  <si>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</si>
  <si>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</si>
  <si>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</si>
  <si>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</si>
  <si>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</si>
  <si>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</si>
  <si>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</si>
  <si>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</si>
  <si>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</si>
  <si>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</si>
  <si>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</si>
  <si>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</si>
  <si>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</si>
  <si>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</si>
  <si>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</si>
  <si>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</si>
  <si>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</si>
  <si>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</si>
  <si>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</si>
  <si>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</si>
  <si>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</si>
  <si>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</si>
  <si>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</si>
  <si>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</si>
  <si>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</si>
  <si>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</si>
  <si>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</si>
  <si>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</si>
  <si>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</si>
  <si>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</si>
  <si>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</si>
  <si>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</si>
  <si>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</si>
  <si>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</si>
  <si>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</si>
  <si>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</si>
  <si>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</si>
  <si>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</si>
  <si>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</si>
  <si>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</si>
  <si>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</si>
  <si>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</si>
  <si>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</si>
  <si>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</si>
  <si>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</si>
  <si>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</si>
  <si>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</si>
  <si>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</si>
  <si>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</si>
  <si>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</si>
  <si>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</si>
  <si>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</si>
  <si>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</si>
  <si>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</si>
  <si>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</si>
  <si>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</si>
  <si>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</si>
  <si>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</si>
  <si>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</si>
  <si>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</si>
  <si>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</si>
  <si>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</si>
  <si>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</si>
  <si>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</si>
  <si>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</si>
  <si>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</si>
  <si>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</si>
  <si>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</si>
  <si>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</si>
  <si>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</si>
  <si>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</si>
  <si>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</si>
  <si>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</si>
  <si>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</si>
  <si>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</si>
  <si>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</si>
  <si>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</si>
  <si>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</si>
  <si>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</si>
  <si>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</si>
  <si>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</si>
  <si>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</si>
  <si>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</si>
  <si>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</si>
  <si>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</si>
  <si>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</si>
  <si>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</si>
  <si>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</si>
  <si>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</si>
  <si>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</si>
  <si>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</si>
  <si>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</si>
  <si>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</si>
  <si>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</si>
  <si>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</si>
  <si>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</si>
  <si>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</si>
  <si>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</si>
  <si>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</si>
  <si>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</si>
  <si>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</si>
  <si>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</si>
  <si>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</si>
  <si>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</si>
  <si>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</si>
  <si>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</si>
  <si>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</si>
  <si>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</si>
  <si>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</si>
  <si>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</si>
  <si>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</si>
  <si>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</si>
  <si>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</si>
  <si>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</si>
  <si>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</si>
  <si>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</si>
  <si>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</si>
  <si>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</si>
  <si>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</si>
  <si>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</si>
  <si>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</si>
  <si>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</si>
  <si>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</si>
  <si>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</si>
  <si>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</si>
  <si>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</si>
  <si>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</si>
  <si>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</si>
  <si>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</si>
  <si>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</si>
  <si>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</si>
  <si>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</si>
  <si>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</si>
  <si>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</si>
  <si>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</si>
  <si>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</si>
  <si>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</si>
  <si>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</si>
  <si>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</si>
  <si>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</si>
  <si>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</si>
  <si>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</si>
  <si>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</si>
  <si>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</si>
  <si>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</si>
  <si>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</si>
  <si>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</si>
  <si>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</si>
  <si>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</si>
  <si>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</si>
  <si>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</si>
  <si>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</si>
  <si>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</si>
  <si>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</si>
  <si>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</si>
  <si>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</si>
  <si>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</si>
  <si>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</si>
  <si>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</si>
  <si>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</si>
  <si>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</si>
  <si>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</si>
  <si>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</si>
  <si>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</si>
  <si>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</si>
  <si>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</si>
  <si>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</si>
  <si>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</si>
  <si>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</si>
  <si>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</si>
  <si>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</si>
  <si>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</si>
  <si>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</si>
  <si>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</si>
  <si>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</si>
  <si>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</si>
  <si>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</si>
  <si>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</si>
  <si>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</si>
  <si>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</si>
  <si>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</si>
  <si>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</si>
  <si>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</si>
  <si>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</si>
  <si>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</si>
  <si>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</si>
  <si>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</si>
  <si>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</si>
  <si>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</si>
  <si>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</si>
  <si>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</si>
  <si>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</si>
  <si>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</si>
  <si>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</si>
  <si>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</si>
  <si>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</si>
  <si>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</si>
  <si>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</si>
  <si>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</si>
  <si>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</si>
  <si>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</si>
  <si>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</si>
  <si>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</si>
  <si>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</si>
  <si>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</si>
  <si>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</si>
  <si>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</si>
  <si>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</si>
  <si>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</si>
  <si>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</si>
  <si>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</si>
  <si>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</si>
  <si>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</si>
  <si>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</si>
  <si>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</si>
  <si>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</si>
  <si>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</si>
  <si>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</si>
  <si>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</si>
  <si>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</si>
  <si>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</si>
  <si>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</si>
  <si>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</si>
  <si>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</si>
  <si>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</si>
  <si>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</si>
  <si>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</si>
  <si>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</si>
  <si>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</si>
  <si>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</si>
  <si>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</si>
  <si>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</si>
  <si>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</si>
  <si>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</si>
  <si>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</si>
  <si>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</si>
  <si>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</si>
  <si>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</si>
  <si>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</si>
  <si>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</si>
  <si>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</si>
  <si>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</si>
  <si>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</si>
  <si>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</si>
  <si>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</si>
  <si>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</si>
  <si>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</si>
  <si>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</si>
  <si>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</si>
  <si>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</si>
  <si>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</si>
  <si>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</si>
  <si>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</si>
  <si>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</si>
  <si>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</si>
  <si>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</si>
  <si>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</si>
  <si>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</si>
  <si>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</si>
  <si>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</si>
  <si>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</si>
  <si>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</si>
  <si>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</si>
  <si>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</si>
  <si>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</si>
  <si>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</si>
  <si>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</si>
  <si>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</si>
  <si>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</si>
  <si>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</si>
  <si>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</si>
  <si>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</si>
  <si>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</si>
  <si>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</si>
  <si>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</si>
  <si>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</si>
  <si>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</si>
  <si>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</si>
  <si>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</si>
  <si>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</si>
  <si>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</si>
  <si>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</si>
  <si>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</si>
  <si>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</si>
  <si>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</si>
  <si>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</si>
  <si>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</si>
  <si>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</si>
  <si>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</si>
  <si>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</si>
  <si>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</si>
  <si>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</si>
  <si>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</si>
  <si>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</si>
  <si>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</si>
  <si>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</si>
  <si>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</si>
  <si>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</si>
  <si>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</si>
  <si>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</si>
  <si>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</si>
  <si>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</si>
  <si>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</si>
  <si>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</si>
  <si>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</si>
  <si>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</si>
  <si>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</si>
  <si>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</si>
  <si>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</si>
  <si>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</si>
  <si>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</si>
  <si>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</si>
  <si>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</si>
  <si>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</si>
  <si>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</si>
  <si>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</si>
  <si>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</si>
  <si>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</si>
  <si>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</si>
  <si>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</si>
  <si>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</si>
  <si>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</si>
  <si>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</si>
  <si>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</si>
  <si>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</si>
  <si>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</si>
  <si>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</si>
  <si>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</si>
  <si>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</si>
  <si>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</si>
  <si>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</si>
  <si>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</si>
  <si>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</si>
  <si>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</si>
  <si>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</si>
  <si>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</si>
  <si>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</si>
  <si>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</si>
  <si>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</si>
  <si>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</si>
  <si>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</si>
  <si>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</si>
  <si>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</si>
  <si>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</si>
  <si>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</si>
  <si>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</si>
  <si>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</si>
  <si>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</si>
  <si>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</si>
  <si>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</si>
  <si>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</si>
  <si>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</si>
  <si>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</si>
  <si>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</si>
  <si>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</si>
  <si>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</si>
  <si>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</si>
  <si>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</si>
  <si>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</si>
  <si>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</si>
  <si>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</si>
  <si>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</si>
  <si>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</si>
  <si>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</si>
  <si>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</si>
  <si>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</si>
  <si>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</si>
  <si>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</si>
  <si>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</si>
  <si>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</si>
  <si>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</si>
  <si>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</si>
  <si>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</si>
  <si>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</si>
  <si>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</si>
  <si>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</si>
  <si>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</si>
  <si>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</si>
  <si>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</si>
  <si>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</si>
  <si>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</si>
  <si>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</si>
  <si>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</si>
  <si>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</si>
  <si>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</si>
  <si>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</si>
  <si>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</si>
  <si>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</si>
  <si>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</si>
  <si>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</si>
  <si>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</si>
  <si>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</si>
  <si>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</si>
  <si>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</si>
  <si>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</si>
  <si>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</si>
  <si>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</si>
  <si>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</si>
  <si>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</si>
  <si>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</si>
  <si>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</si>
  <si>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</si>
  <si>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</si>
  <si>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</si>
  <si>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</si>
  <si>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</si>
  <si>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</si>
  <si>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</si>
  <si>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</si>
  <si>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</si>
  <si>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</si>
  <si>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</si>
  <si>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</si>
  <si>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</si>
  <si>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</si>
  <si>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</si>
  <si>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</si>
  <si>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</si>
  <si>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</si>
  <si>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</si>
  <si>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</si>
  <si>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</si>
  <si>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</si>
  <si>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</si>
  <si>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</si>
  <si>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</si>
  <si>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</si>
  <si>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</si>
  <si>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</si>
  <si>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</si>
  <si>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</si>
  <si>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</si>
  <si>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</si>
  <si>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</si>
  <si>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</si>
  <si>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</si>
  <si>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</si>
  <si>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</si>
  <si>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</si>
  <si>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</si>
  <si>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</si>
  <si>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</si>
  <si>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</si>
  <si>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</si>
  <si>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</si>
  <si>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</si>
  <si>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</si>
  <si>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</si>
  <si>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</si>
  <si>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</si>
  <si>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</si>
  <si>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</si>
  <si>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</si>
  <si>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</si>
  <si>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</si>
  <si>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</si>
  <si>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</si>
  <si>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</si>
  <si>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</si>
  <si>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</si>
  <si>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</si>
  <si>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</si>
  <si>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</si>
  <si>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</si>
  <si>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</si>
  <si>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</si>
  <si>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</si>
  <si>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</si>
  <si>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</si>
  <si>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</si>
  <si>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</si>
  <si>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</si>
  <si>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</si>
  <si>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</si>
  <si>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</si>
  <si>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</si>
  <si>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</si>
  <si>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</si>
  <si>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</si>
  <si>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</si>
  <si>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</si>
  <si>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</si>
  <si>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</si>
  <si>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</si>
  <si>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</si>
  <si>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</si>
  <si>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</si>
  <si>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</si>
  <si>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</si>
  <si>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</si>
  <si>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</si>
  <si>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</si>
  <si>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</si>
  <si>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</si>
  <si>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</si>
  <si>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</si>
  <si>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</si>
  <si>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</si>
  <si>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</si>
  <si>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</si>
  <si>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</si>
  <si>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</si>
  <si>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</si>
  <si>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</si>
  <si>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</si>
  <si>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</si>
  <si>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</si>
  <si>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</si>
  <si>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</si>
  <si>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</si>
  <si>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</si>
  <si>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</si>
  <si>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</si>
  <si>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</si>
  <si>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</si>
  <si>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</si>
  <si>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</si>
  <si>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</si>
  <si>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</si>
  <si>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</si>
  <si>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</si>
  <si>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</si>
  <si>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</si>
  <si>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</si>
  <si>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</si>
  <si>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</si>
  <si>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</si>
  <si>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</si>
  <si>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</si>
  <si>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</si>
  <si>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</si>
  <si>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</si>
  <si>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</si>
  <si>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</si>
  <si>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</si>
  <si>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</si>
  <si>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</si>
  <si>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</si>
  <si>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</si>
  <si>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</si>
  <si>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</si>
  <si>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</si>
  <si>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</si>
  <si>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</si>
  <si>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</si>
  <si>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</si>
  <si>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</si>
  <si>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</si>
  <si>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</si>
  <si>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</si>
  <si>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</si>
  <si>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</si>
  <si>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</si>
  <si>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</si>
  <si>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</si>
  <si>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</si>
  <si>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</si>
  <si>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</si>
  <si>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</si>
  <si>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</si>
  <si>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</si>
  <si>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</si>
  <si>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</si>
  <si>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</si>
  <si>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</si>
  <si>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</si>
  <si>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</si>
  <si>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</si>
  <si>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</si>
  <si>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</si>
  <si>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</si>
  <si>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</si>
  <si>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</si>
  <si>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</si>
  <si>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</si>
  <si>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</si>
  <si>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</si>
  <si>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</si>
  <si>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</si>
  <si>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</si>
  <si>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</si>
  <si>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</si>
  <si>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</si>
  <si>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</si>
  <si>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</si>
  <si>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</si>
  <si>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</si>
  <si>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</si>
  <si>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</si>
  <si>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</si>
  <si>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</si>
  <si>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</si>
  <si>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</si>
  <si>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</si>
  <si>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</si>
  <si>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</si>
  <si>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</si>
  <si>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</si>
  <si>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</si>
  <si>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</si>
  <si>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</si>
  <si>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</si>
  <si>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</si>
  <si>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</si>
  <si>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</si>
  <si>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</si>
  <si>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</si>
  <si>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</si>
  <si>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</si>
  <si>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</si>
  <si>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</si>
  <si>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</si>
  <si>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</si>
  <si>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</si>
  <si>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</si>
  <si>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</si>
  <si>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</si>
  <si>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</si>
  <si>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</si>
  <si>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</si>
  <si>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</si>
  <si>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</si>
  <si>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</si>
  <si>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</si>
  <si>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</si>
  <si>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</si>
  <si>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</si>
  <si>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</si>
  <si>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</si>
  <si>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</si>
  <si>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</si>
  <si>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</si>
  <si>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</si>
  <si>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</si>
  <si>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</si>
  <si>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</si>
  <si>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</si>
  <si>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</si>
  <si>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</si>
  <si>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</si>
  <si>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</si>
  <si>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</si>
  <si>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</si>
  <si>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</si>
  <si>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</si>
  <si>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</si>
  <si>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</si>
  <si>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</si>
  <si>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</si>
  <si>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</si>
  <si>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</si>
  <si>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</si>
  <si>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</si>
  <si>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</si>
  <si>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</si>
  <si>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</si>
  <si>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</si>
  <si>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</si>
  <si>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</si>
  <si>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</si>
  <si>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</si>
  <si>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</si>
  <si>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</si>
  <si>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</si>
  <si>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</si>
  <si>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</si>
  <si>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</si>
  <si>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</si>
  <si>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</si>
  <si>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</si>
  <si>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</si>
  <si>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</si>
  <si>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</si>
  <si>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</si>
  <si>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</si>
  <si>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</si>
  <si>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</si>
  <si>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</si>
  <si>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</si>
  <si>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</si>
  <si>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</si>
  <si>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</si>
  <si>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</si>
  <si>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</si>
  <si>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</si>
  <si>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</si>
  <si>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</si>
  <si>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</si>
  <si>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</si>
  <si>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</si>
  <si>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</si>
  <si>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</si>
  <si>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</si>
  <si>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</si>
  <si>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</si>
  <si>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</si>
  <si>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</si>
  <si>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</si>
  <si>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</si>
  <si>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</si>
  <si>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</si>
  <si>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</si>
  <si>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</si>
  <si>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</si>
  <si>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</si>
  <si>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</si>
  <si>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</si>
  <si>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</si>
  <si>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</si>
  <si>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</si>
  <si>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</si>
  <si>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</si>
  <si>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</si>
  <si>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</si>
  <si>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</si>
  <si>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</si>
  <si>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</si>
  <si>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</si>
  <si>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</si>
  <si>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</si>
  <si>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</si>
  <si>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</si>
  <si>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</si>
  <si>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</si>
  <si>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</si>
  <si>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</si>
  <si>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</si>
  <si>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</si>
  <si>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</si>
  <si>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</si>
  <si>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</si>
  <si>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</si>
  <si>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</si>
  <si>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</si>
  <si>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</si>
  <si>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</si>
  <si>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</si>
  <si>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</si>
  <si>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</si>
  <si>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</si>
  <si>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</si>
  <si>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</si>
  <si>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</si>
  <si>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</si>
  <si>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</si>
  <si>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</si>
  <si>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</si>
  <si>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</si>
  <si>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</si>
  <si>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</si>
  <si>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</si>
  <si>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</si>
  <si>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</si>
  <si>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</si>
  <si>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</si>
  <si>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</si>
  <si>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</si>
  <si>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</si>
  <si>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</si>
  <si>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</si>
  <si>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</si>
  <si>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</si>
  <si>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</si>
  <si>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</si>
  <si>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</si>
  <si>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</si>
  <si>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</si>
  <si>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</si>
  <si>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</si>
  <si>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</si>
  <si>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</si>
  <si>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</si>
  <si>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</si>
  <si>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</si>
  <si>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</si>
  <si>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</si>
  <si>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</si>
  <si>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</si>
  <si>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</si>
  <si>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</si>
  <si>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</si>
  <si>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</si>
  <si>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</si>
  <si>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</si>
  <si>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</si>
  <si>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</si>
  <si>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</si>
  <si>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</si>
  <si>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</si>
  <si>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</si>
  <si>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</si>
  <si>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</si>
  <si>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</si>
  <si>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</si>
  <si>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</si>
  <si>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</si>
  <si>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</si>
  <si>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</si>
  <si>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</si>
  <si>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</si>
  <si>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</si>
  <si>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</si>
  <si>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</si>
  <si>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</si>
  <si>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</si>
  <si>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</si>
  <si>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</si>
  <si>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</si>
  <si>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</si>
  <si>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</si>
  <si>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</si>
  <si>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</si>
  <si>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</si>
  <si>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</si>
  <si>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</si>
  <si>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</si>
  <si>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</si>
  <si>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</si>
  <si>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</si>
  <si>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</si>
  <si>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</si>
  <si>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</si>
  <si>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</si>
  <si>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</si>
  <si>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</si>
  <si>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</si>
  <si>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</si>
  <si>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</si>
  <si>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</si>
  <si>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</si>
  <si>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</si>
  <si>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</si>
  <si>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</si>
  <si>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</si>
  <si>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</si>
  <si>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</si>
  <si>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</si>
  <si>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</si>
  <si>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</si>
  <si>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</si>
  <si>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</si>
  <si>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</si>
  <si>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</si>
  <si>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</si>
  <si>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</si>
  <si>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</si>
  <si>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</si>
  <si>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</si>
  <si>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</si>
  <si>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</si>
  <si>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</si>
  <si>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</si>
  <si>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</si>
  <si>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</si>
  <si>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</si>
  <si>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</si>
  <si>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</si>
  <si>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</si>
  <si>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</si>
  <si>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</si>
  <si>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</si>
  <si>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</si>
  <si>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</si>
  <si>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</si>
  <si>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</si>
  <si>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</si>
  <si>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</si>
  <si>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</si>
  <si>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</si>
  <si>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</si>
  <si>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</si>
  <si>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</si>
  <si>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</si>
  <si>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</si>
  <si>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</si>
  <si>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</si>
  <si>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</si>
  <si>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</si>
  <si>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</si>
  <si>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</si>
  <si>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</si>
  <si>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</si>
  <si>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</si>
  <si>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</si>
  <si>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</si>
  <si>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</si>
  <si>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</si>
  <si>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</si>
  <si>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</si>
  <si>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</si>
  <si>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</si>
  <si>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</si>
  <si>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</si>
  <si>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</si>
  <si>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</si>
  <si>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</si>
  <si>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</si>
  <si>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</si>
  <si>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</si>
  <si>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</si>
  <si>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</si>
  <si>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</si>
  <si>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</si>
  <si>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</si>
  <si>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</si>
  <si>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</si>
  <si>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</si>
  <si>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</si>
  <si>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</si>
  <si>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</si>
  <si>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</si>
  <si>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</si>
  <si>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</si>
  <si>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</si>
  <si>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</si>
  <si>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</si>
  <si>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</si>
  <si>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</si>
  <si>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</si>
  <si>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</si>
  <si>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</si>
  <si>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</si>
  <si>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</si>
  <si>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</si>
  <si>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</si>
  <si>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</si>
  <si>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</si>
  <si>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</si>
  <si>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</si>
  <si>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</si>
  <si>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</si>
  <si>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</si>
  <si>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</si>
  <si>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</si>
  <si>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</si>
  <si>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</si>
  <si>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</si>
  <si>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</si>
  <si>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</si>
  <si>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</si>
  <si>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</si>
  <si>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</si>
  <si>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</si>
  <si>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</si>
  <si>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</si>
  <si>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</si>
  <si>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</si>
  <si>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</si>
  <si>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</si>
  <si>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</si>
  <si>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</si>
  <si>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</si>
  <si>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</si>
  <si>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</si>
  <si>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</si>
  <si>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</si>
  <si>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</si>
  <si>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</si>
  <si>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</si>
  <si>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</si>
  <si>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</si>
  <si>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</si>
  <si>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</si>
  <si>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</si>
  <si>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</si>
  <si>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</si>
  <si>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</si>
  <si>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</si>
  <si>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</si>
  <si>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</si>
  <si>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</si>
  <si>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</si>
  <si>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</si>
  <si>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</si>
  <si>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</si>
  <si>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</si>
  <si>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</si>
  <si>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</si>
  <si>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</si>
  <si>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</si>
  <si>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</si>
  <si>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</si>
  <si>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</si>
  <si>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</si>
  <si>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</si>
  <si>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</si>
  <si>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</si>
  <si>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</si>
  <si>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</si>
  <si>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</si>
  <si>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</si>
  <si>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</si>
  <si>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</si>
  <si>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</si>
  <si>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</si>
  <si>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</si>
  <si>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</si>
  <si>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</si>
  <si>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</si>
  <si>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</si>
  <si>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</si>
  <si>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</si>
  <si>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</si>
  <si>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</si>
  <si>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</si>
  <si>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</si>
  <si>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</si>
  <si>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</si>
  <si>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</si>
  <si>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</si>
  <si>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</si>
  <si>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</si>
  <si>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</si>
  <si>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</si>
  <si>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</si>
  <si>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</si>
  <si>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</si>
  <si>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</si>
  <si>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</si>
  <si>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</si>
  <si>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</si>
  <si>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</si>
  <si>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</si>
  <si>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</si>
  <si>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</si>
  <si>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</si>
  <si>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</si>
  <si>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</si>
  <si>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</si>
  <si>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</si>
  <si>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</si>
  <si>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</si>
  <si>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</si>
  <si>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</si>
  <si>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</si>
  <si>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</si>
  <si>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</si>
  <si>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</si>
  <si>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</si>
  <si>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</si>
  <si>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</si>
  <si>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</si>
  <si>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</si>
  <si>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</si>
  <si>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</si>
  <si>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</si>
  <si>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</si>
  <si>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</si>
  <si>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</si>
  <si>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</si>
  <si>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</si>
  <si>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</si>
  <si>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</si>
  <si>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</si>
  <si>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</si>
  <si>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</si>
  <si>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</si>
  <si>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</si>
  <si>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</si>
  <si>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</si>
  <si>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</si>
  <si>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</si>
  <si>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</si>
  <si>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</si>
  <si>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</si>
  <si>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</si>
  <si>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</si>
  <si>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</si>
  <si>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</si>
  <si>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</si>
  <si>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</si>
  <si>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</si>
  <si>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</si>
  <si>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</si>
  <si>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</si>
  <si>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</si>
  <si>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</si>
  <si>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</si>
  <si>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</si>
  <si>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</si>
  <si>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</si>
  <si>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</si>
  <si>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</si>
  <si>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</si>
  <si>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</si>
  <si>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</si>
  <si>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</si>
  <si>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</si>
  <si>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</si>
  <si>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</si>
  <si>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</si>
  <si>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</si>
  <si>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</si>
  <si>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</si>
  <si>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</si>
  <si>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</si>
  <si>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</si>
  <si>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</si>
  <si>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</si>
  <si>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</si>
  <si>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</si>
  <si>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</si>
  <si>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</si>
  <si>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</si>
  <si>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</si>
  <si>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</si>
  <si>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</si>
  <si>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</si>
  <si>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</si>
  <si>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</si>
  <si>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</si>
  <si>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</si>
  <si>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</si>
  <si>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</si>
  <si>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</si>
  <si>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</si>
  <si>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</si>
  <si>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</si>
  <si>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</si>
  <si>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</si>
  <si>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</si>
  <si>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</si>
  <si>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</si>
  <si>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</si>
  <si>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</si>
  <si>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</si>
  <si>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</si>
  <si>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</si>
  <si>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</si>
  <si>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</si>
  <si>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</si>
  <si>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</si>
  <si>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</si>
  <si>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</si>
  <si>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</si>
  <si>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</si>
  <si>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</si>
  <si>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</si>
  <si>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</si>
  <si>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</si>
  <si>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</si>
  <si>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</si>
  <si>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</si>
  <si>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</si>
  <si>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</si>
  <si>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</si>
  <si>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</si>
  <si>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</si>
  <si>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</si>
  <si>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</si>
  <si>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</si>
  <si>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</si>
  <si>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</si>
  <si>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</si>
  <si>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</si>
  <si>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</si>
  <si>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</si>
  <si>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</si>
  <si>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</si>
  <si>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</si>
  <si>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</si>
  <si>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</si>
  <si>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</si>
  <si>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</si>
  <si>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</si>
  <si>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</si>
  <si>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</si>
  <si>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</si>
  <si>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</si>
  <si>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</si>
  <si>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</si>
  <si>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</si>
  <si>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</si>
  <si>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</si>
  <si>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</si>
  <si>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</si>
  <si>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</si>
  <si>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</si>
  <si>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</si>
  <si>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</si>
  <si>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</si>
  <si>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</si>
  <si>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</si>
  <si>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</si>
  <si>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</si>
  <si>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</si>
  <si>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</si>
  <si>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</si>
  <si>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</si>
  <si>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</si>
  <si>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</si>
  <si>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</si>
  <si>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</si>
  <si>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</si>
  <si>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</si>
  <si>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</si>
  <si>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</si>
  <si>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</si>
  <si>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</si>
  <si>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</si>
  <si>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</si>
  <si>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</si>
  <si>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</si>
  <si>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</si>
  <si>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</si>
  <si>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</si>
  <si>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</si>
  <si>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</si>
  <si>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</si>
  <si>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</si>
  <si>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</si>
  <si>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</si>
  <si>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</si>
  <si>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</si>
  <si>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</si>
  <si>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</si>
  <si>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</si>
  <si>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</si>
  <si>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</si>
  <si>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</si>
  <si>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</si>
  <si>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</si>
  <si>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</si>
  <si>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</si>
  <si>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</si>
  <si>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</si>
  <si>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</si>
  <si>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</si>
  <si>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</si>
  <si>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</si>
  <si>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</si>
  <si>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</si>
  <si>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</si>
  <si>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</si>
  <si>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</si>
  <si>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</si>
  <si>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</si>
  <si>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</si>
  <si>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</si>
  <si>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</si>
  <si>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</si>
  <si>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</si>
  <si>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</si>
  <si>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</si>
  <si>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</si>
  <si>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</si>
  <si>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</si>
  <si>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</si>
  <si>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</si>
  <si>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</si>
  <si>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</si>
  <si>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</si>
  <si>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</si>
  <si>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</si>
  <si>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</si>
  <si>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</si>
  <si>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</si>
  <si>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</si>
  <si>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</si>
  <si>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</si>
  <si>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</si>
  <si>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</si>
  <si>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</si>
  <si>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</si>
  <si>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</si>
  <si>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</si>
  <si>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</si>
  <si>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</si>
  <si>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</si>
  <si>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</si>
  <si>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</si>
  <si>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</si>
  <si>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</si>
  <si>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</si>
  <si>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</si>
  <si>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</si>
  <si>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</si>
  <si>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</si>
  <si>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</si>
  <si>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</si>
  <si>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</si>
  <si>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</si>
  <si>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</si>
  <si>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</si>
  <si>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</si>
  <si>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</si>
  <si>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</si>
  <si>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</si>
  <si>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</si>
  <si>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</si>
  <si>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</si>
  <si>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</si>
  <si>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</si>
  <si>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</si>
  <si>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</si>
  <si>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</si>
  <si>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</si>
  <si>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</si>
  <si>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</si>
  <si>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</si>
  <si>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</si>
  <si>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</si>
  <si>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</si>
  <si>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</si>
  <si>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</si>
  <si>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</si>
  <si>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</si>
  <si>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</si>
  <si>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</si>
  <si>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</si>
  <si>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</si>
  <si>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</si>
  <si>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</si>
  <si>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</si>
  <si>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</si>
  <si>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</si>
  <si>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</si>
  <si>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</si>
  <si>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</si>
  <si>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</si>
  <si>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</si>
  <si>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</si>
  <si>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</si>
  <si>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</si>
  <si>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</si>
  <si>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</si>
  <si>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</si>
  <si>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</si>
  <si>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</si>
  <si>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</si>
  <si>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</si>
  <si>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</si>
  <si>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</si>
  <si>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</si>
  <si>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</si>
  <si>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</si>
  <si>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</si>
  <si>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</si>
  <si>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</si>
  <si>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</si>
  <si>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</si>
  <si>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</si>
  <si>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</si>
  <si>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</si>
  <si>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</si>
  <si>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</si>
  <si>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</si>
  <si>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</si>
  <si>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</si>
  <si>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</si>
  <si>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</si>
  <si>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</si>
  <si>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</si>
  <si>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</si>
  <si>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</si>
  <si>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</si>
  <si>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</si>
  <si>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</si>
  <si>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</si>
  <si>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</si>
  <si>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</si>
  <si>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</si>
  <si>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</si>
  <si>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</si>
  <si>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</si>
  <si>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</si>
  <si>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</si>
  <si>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</si>
  <si>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</si>
  <si>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</si>
  <si>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</si>
  <si>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</si>
  <si>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</si>
  <si>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</si>
  <si>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</si>
  <si>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</si>
  <si>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</si>
  <si>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</si>
  <si>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</si>
  <si>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</si>
  <si>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</si>
  <si>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</si>
  <si>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</si>
  <si>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</si>
  <si>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</si>
  <si>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</si>
  <si>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</si>
  <si>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</si>
  <si>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</si>
  <si>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</si>
  <si>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</si>
  <si>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</si>
  <si>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</si>
  <si>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</si>
  <si>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</si>
  <si>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</si>
  <si>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</si>
  <si>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</si>
  <si>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</si>
  <si>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</si>
  <si>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</si>
  <si>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</si>
  <si>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</si>
  <si>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</si>
  <si>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</si>
  <si>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</si>
  <si>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</si>
  <si>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</si>
  <si>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</si>
  <si>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</si>
  <si>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</si>
  <si>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</si>
  <si>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</si>
  <si>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</si>
  <si>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</si>
  <si>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</si>
  <si>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</si>
  <si>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</si>
  <si>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</si>
  <si>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</si>
  <si>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</si>
  <si>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</si>
  <si>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</si>
  <si>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</si>
  <si>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</si>
  <si>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</si>
  <si>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</si>
  <si>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</si>
  <si>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</si>
  <si>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</si>
  <si>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</si>
  <si>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</si>
  <si>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</si>
  <si>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</si>
  <si>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</si>
  <si>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</si>
  <si>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</si>
  <si>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</si>
  <si>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</si>
  <si>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</si>
  <si>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</si>
  <si>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</si>
  <si>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</si>
  <si>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</si>
  <si>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</si>
  <si>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</si>
  <si>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</si>
  <si>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</si>
  <si>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</si>
  <si>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</si>
  <si>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</si>
  <si>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</si>
  <si>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</si>
  <si>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</si>
  <si>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</si>
  <si>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</si>
  <si>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</si>
  <si>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</si>
  <si>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</si>
  <si>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</si>
  <si>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</si>
  <si>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</si>
  <si>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</si>
  <si>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</si>
  <si>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</si>
  <si>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</si>
  <si>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</si>
  <si>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</si>
  <si>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</si>
  <si>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</si>
  <si>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</si>
  <si>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</si>
  <si>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</si>
  <si>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</si>
  <si>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</si>
  <si>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</si>
  <si>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</si>
  <si>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</si>
  <si>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</si>
  <si>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</si>
  <si>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</si>
  <si>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</si>
  <si>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</si>
  <si>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</si>
  <si>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</si>
  <si>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</si>
  <si>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</si>
  <si>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</si>
  <si>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</si>
  <si>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</si>
  <si>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</si>
  <si>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</si>
  <si>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</si>
  <si>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</si>
  <si>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</si>
  <si>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</si>
  <si>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</si>
  <si>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</si>
  <si>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</si>
  <si>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</si>
  <si>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</si>
  <si>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</si>
  <si>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</si>
  <si>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</si>
  <si>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</si>
  <si>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</si>
  <si>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</si>
  <si>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</si>
  <si>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</si>
  <si>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</si>
  <si>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</si>
  <si>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</si>
  <si>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</si>
  <si>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</si>
  <si>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</si>
  <si>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</si>
  <si>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</si>
  <si>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</si>
  <si>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</si>
  <si>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</si>
  <si>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</si>
  <si>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</si>
  <si>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</si>
  <si>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</si>
  <si>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</si>
  <si>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</si>
  <si>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</si>
  <si>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</si>
  <si>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</si>
  <si>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</si>
  <si>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</si>
  <si>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</si>
  <si>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</si>
  <si>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</si>
  <si>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</si>
  <si>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</si>
  <si>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</si>
  <si>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</si>
  <si>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</si>
  <si>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</si>
  <si>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</si>
  <si>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</si>
  <si>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</si>
  <si>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</si>
  <si>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</si>
  <si>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</si>
  <si>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</si>
  <si>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</si>
  <si>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</si>
  <si>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</si>
  <si>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</si>
  <si>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</si>
  <si>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</si>
  <si>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</si>
  <si>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</si>
  <si>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</si>
  <si>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</si>
  <si>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</si>
  <si>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</si>
  <si>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</si>
  <si>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</si>
  <si>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</si>
  <si>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</si>
  <si>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</si>
  <si>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</si>
  <si>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</si>
  <si>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</si>
  <si>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</si>
  <si>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</si>
  <si>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</si>
  <si>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</si>
  <si>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</si>
  <si>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</si>
  <si>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</si>
  <si>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</si>
  <si>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</si>
  <si>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</si>
  <si>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</si>
  <si>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</si>
  <si>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</si>
  <si>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</si>
  <si>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</si>
  <si>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</si>
  <si>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</si>
  <si>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</si>
  <si>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</si>
  <si>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</si>
  <si>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</si>
  <si>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</si>
  <si>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</si>
  <si>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</si>
  <si>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</si>
  <si>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</si>
  <si>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</si>
  <si>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</si>
  <si>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</si>
  <si>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</si>
  <si>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</si>
  <si>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</si>
  <si>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</si>
  <si>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</si>
  <si>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</si>
  <si>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</si>
  <si>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</si>
  <si>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</si>
  <si>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</si>
  <si>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</si>
  <si>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</si>
  <si>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</si>
  <si>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</si>
  <si>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</si>
  <si>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</si>
  <si>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</si>
  <si>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</si>
  <si>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</si>
  <si>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</si>
  <si>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</si>
  <si>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</si>
  <si>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</si>
  <si>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</si>
  <si>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</si>
  <si>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</si>
  <si>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</si>
  <si>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</si>
  <si>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</si>
  <si>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</si>
  <si>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</si>
  <si>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</si>
  <si>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</si>
  <si>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</si>
  <si>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</si>
  <si>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</si>
  <si>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</si>
  <si>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</si>
  <si>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</si>
  <si>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</si>
  <si>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</si>
  <si>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</si>
  <si>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</si>
  <si>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</si>
  <si>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</si>
  <si>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</si>
  <si>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</si>
  <si>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</si>
  <si>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</si>
  <si>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</si>
  <si>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</si>
  <si>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</si>
  <si>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</si>
  <si>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</si>
  <si>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</si>
  <si>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</si>
  <si>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</si>
  <si>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</si>
  <si>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</si>
  <si>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</si>
  <si>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</si>
  <si>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</si>
  <si>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</si>
  <si>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</si>
  <si>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</si>
  <si>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</si>
  <si>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</si>
  <si>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</si>
  <si>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</si>
  <si>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</si>
  <si>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</si>
  <si>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</si>
  <si>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</si>
  <si>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</si>
  <si>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</si>
  <si>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</si>
  <si>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</si>
  <si>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</si>
  <si>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</si>
  <si>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</si>
  <si>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</si>
  <si>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</si>
  <si>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</si>
  <si>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</si>
  <si>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</si>
  <si>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</si>
  <si>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</si>
  <si>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</si>
  <si>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</si>
  <si>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</si>
  <si>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</si>
  <si>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</si>
  <si>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</si>
  <si>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</si>
  <si>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</si>
  <si>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</si>
  <si>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</si>
  <si>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</si>
  <si>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</si>
  <si>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</si>
  <si>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</si>
  <si>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</si>
  <si>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</si>
  <si>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</si>
  <si>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</si>
  <si>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</si>
  <si>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</si>
  <si>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</si>
  <si>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</si>
  <si>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</si>
  <si>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</si>
  <si>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</si>
  <si>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</si>
  <si>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</si>
  <si>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</si>
  <si>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</si>
  <si>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</si>
  <si>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</si>
  <si>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</si>
  <si>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</si>
  <si>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</si>
  <si>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</si>
  <si>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</si>
  <si>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</si>
  <si>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</si>
  <si>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</si>
  <si>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</si>
  <si>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</si>
  <si>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</si>
  <si>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</si>
  <si>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</si>
  <si>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</si>
  <si>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</si>
  <si>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</si>
  <si>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</si>
  <si>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</si>
  <si>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</si>
  <si>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</si>
  <si>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</si>
  <si>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</si>
  <si>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</si>
  <si>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</si>
  <si>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</si>
  <si>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</si>
  <si>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</si>
  <si>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</si>
  <si>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</si>
  <si>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</si>
  <si>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</si>
  <si>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</si>
  <si>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</si>
  <si>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</si>
  <si>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</si>
  <si>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</si>
  <si>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</si>
  <si>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</si>
  <si>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</si>
  <si>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</si>
  <si>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</si>
  <si>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</si>
  <si>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</si>
  <si>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</si>
  <si>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</si>
  <si>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</si>
  <si>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</si>
  <si>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</si>
  <si>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</si>
  <si>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</si>
  <si>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</si>
  <si>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</si>
  <si>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</si>
  <si>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</si>
  <si>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</si>
  <si>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</si>
  <si>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</si>
  <si>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</si>
  <si>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</si>
  <si>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</si>
  <si>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</si>
  <si>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</si>
  <si>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</si>
  <si>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</si>
  <si>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</si>
  <si>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</si>
  <si>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</si>
  <si>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</si>
  <si>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</si>
  <si>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</si>
  <si>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</si>
  <si>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</si>
  <si>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</si>
  <si>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</si>
  <si>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</si>
  <si>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</si>
  <si>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</si>
  <si>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</si>
  <si>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</si>
  <si>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</si>
  <si>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</si>
  <si>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</si>
  <si>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</si>
  <si>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</si>
  <si>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</si>
  <si>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</si>
  <si>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</si>
  <si>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</si>
  <si>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</si>
  <si>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</si>
  <si>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</si>
  <si>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</si>
  <si>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</si>
  <si>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</si>
  <si>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</si>
  <si>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</si>
  <si>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</si>
  <si>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</si>
  <si>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</si>
  <si>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</si>
  <si>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</si>
  <si>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</si>
  <si>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</si>
  <si>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</si>
  <si>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</si>
  <si>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</si>
  <si>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</si>
  <si>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</si>
  <si>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</si>
  <si>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</si>
  <si>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</si>
  <si>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</si>
  <si>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</si>
  <si>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</si>
  <si>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</si>
  <si>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</si>
  <si>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</si>
  <si>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</si>
  <si>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</si>
  <si>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</si>
  <si>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</si>
  <si>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</si>
  <si>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</si>
  <si>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</si>
  <si>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</si>
  <si>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</si>
  <si>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</si>
  <si>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</si>
  <si>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</si>
  <si>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</si>
  <si>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</si>
  <si>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</si>
  <si>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</si>
  <si>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</si>
  <si>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</si>
  <si>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</si>
  <si>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</si>
  <si>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</si>
  <si>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</si>
  <si>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</si>
  <si>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</si>
  <si>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</si>
  <si>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</si>
  <si>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</si>
  <si>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</si>
  <si>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</si>
  <si>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</si>
  <si>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</si>
  <si>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</si>
  <si>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</si>
  <si>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</si>
  <si>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</si>
  <si>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</si>
  <si>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</si>
  <si>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</si>
  <si>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</si>
  <si>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</si>
  <si>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</si>
  <si>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</si>
  <si>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</si>
  <si>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</si>
  <si>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</si>
  <si>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</si>
  <si>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</si>
  <si>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</si>
  <si>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</si>
  <si>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</si>
  <si>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</si>
  <si>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</si>
  <si>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</si>
  <si>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</si>
  <si>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</si>
  <si>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</si>
  <si>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</si>
  <si>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</si>
  <si>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</si>
  <si>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</si>
  <si>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</si>
  <si>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</si>
  <si>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</si>
  <si>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</si>
  <si>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</si>
  <si>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</si>
  <si>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</si>
  <si>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</si>
  <si>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</si>
  <si>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</si>
  <si>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</si>
  <si>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</si>
  <si>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</si>
  <si>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</si>
  <si>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</si>
  <si>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</si>
  <si>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</si>
  <si>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</si>
  <si>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</si>
  <si>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</si>
  <si>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</si>
  <si>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</si>
  <si>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</si>
  <si>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</si>
  <si>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</si>
  <si>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</si>
  <si>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VAR A UTELLE 2</t>
  </si>
  <si>
    <t>VAR</t>
  </si>
  <si>
    <t>06710110</t>
  </si>
  <si>
    <t>18690155900069</t>
  </si>
  <si>
    <t>AGENCE DE L'EAU RHONE MEDITERRANEE CORSE</t>
  </si>
  <si>
    <t>34255833500077</t>
  </si>
  <si>
    <t>AQUASCOP BIOLOGIE site de Monptellier</t>
  </si>
  <si>
    <t>JOYCE LAMBERT, FRANCOIS EVEN</t>
  </si>
  <si>
    <t>IBMR standard</t>
  </si>
  <si>
    <t>GAUCHE</t>
  </si>
  <si>
    <t>ETIAGE NORMAL</t>
  </si>
  <si>
    <t>ENSOLEILLE</t>
  </si>
  <si>
    <t>FAIBLE</t>
  </si>
  <si>
    <t>PARTIELLEMENT</t>
  </si>
  <si>
    <t>Stations déplacée d'environ 20m vers l'aval afin de prendre en compte le radier.</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</si>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</sst>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1036895</v>
      </c>
      <c r="G10" s="97"/>
      <c r="H10" s="98"/>
    </row>
    <row r="11" spans="1:8" ht="15">
      <c r="A11" s="10" t="s">
        <v>2277</v>
      </c>
      <c r="B11" s="47">
        <v>43697</v>
      </c>
      <c r="D11" s="10" t="s">
        <v>2280</v>
      </c>
      <c r="E11" s="52">
        <v>6317203</v>
      </c>
      <c r="G11" s="97"/>
      <c r="H11" s="98"/>
    </row>
    <row r="12" spans="1:8" ht="15">
      <c r="A12" s="10" t="s">
        <v>2283</v>
      </c>
      <c r="B12" s="52"/>
      <c r="D12" s="10" t="s">
        <v>2281</v>
      </c>
      <c r="E12" s="52">
        <v>1036997</v>
      </c>
      <c r="G12" s="99"/>
      <c r="H12" s="100"/>
    </row>
    <row r="13" spans="1:5" ht="17.25" customHeight="1" thickBot="1">
      <c r="A13" s="2"/>
      <c r="B13" s="55"/>
      <c r="D13" s="10" t="s">
        <v>2282</v>
      </c>
      <c r="E13" s="52">
        <v>6317148</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1036895</v>
      </c>
    </row>
    <row r="18" spans="1:3" ht="15">
      <c r="A18" s="111"/>
      <c r="B18" s="49" t="s">
        <v>2267</v>
      </c>
      <c r="C18" s="61">
        <f>E11</f>
        <v>6317203</v>
      </c>
    </row>
    <row r="19" spans="1:2" ht="15">
      <c r="A19" s="3" t="s">
        <v>2063</v>
      </c>
      <c r="B19" s="29">
        <v>139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40.1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40.1</v>
      </c>
      <c r="C37" s="6"/>
      <c r="D37" s="8" t="s">
        <v>2110</v>
      </c>
      <c r="E37" s="30"/>
    </row>
    <row r="38" spans="1:5" s="7" customFormat="1" ht="15" customHeight="1">
      <c r="A38" s="5" t="s">
        <v>2115</v>
      </c>
      <c r="B38" s="30">
        <v>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3</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1</v>
      </c>
      <c r="C66" s="6"/>
      <c r="D66" s="10" t="s">
        <v>2088</v>
      </c>
      <c r="E66" s="9"/>
    </row>
    <row r="67" spans="1:5" s="15" customFormat="1" ht="15">
      <c r="A67" s="3" t="s">
        <v>2087</v>
      </c>
      <c r="B67" s="9">
        <v>2</v>
      </c>
      <c r="C67" s="6"/>
      <c r="D67" s="10" t="s">
        <v>2087</v>
      </c>
      <c r="E67" s="9"/>
    </row>
    <row r="68" spans="1:5" s="15" customFormat="1" ht="15">
      <c r="A68" s="3" t="s">
        <v>2086</v>
      </c>
      <c r="B68" s="9">
        <v>3</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3</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122</v>
      </c>
      <c r="B98" s="20" t="str">
        <f>IF(A98="NEWCOD",IF(ISBLANK(G98),"renseigner le champ 'Nouveau taxon'",G98),VLOOKUP(A98,'Ref Taxo'!A:B,2,FALSE))</f>
        <v>Bangia</v>
      </c>
      <c r="C98" s="21">
        <f>IF(A98="NEWCOD",IF(ISBLANK(H98),"NoCod",H98),VLOOKUP(A98,'Ref Taxo'!A:D,4,FALSE))</f>
        <v>1153</v>
      </c>
      <c r="D98" s="34">
        <v>0.05</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4.9</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0.1</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0.1</v>
      </c>
      <c r="E101" s="35"/>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0.01</v>
      </c>
      <c r="E102" s="35"/>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0.01</v>
      </c>
      <c r="E103" s="35"/>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0.01</v>
      </c>
      <c r="E104" s="35"/>
      <c r="F104" s="35" t="s">
        <v>2290</v>
      </c>
      <c r="G104" s="79"/>
      <c r="H104" s="80"/>
    </row>
    <row r="105" spans="1:8" ht="15">
      <c r="A105" s="33" t="s">
        <v>884</v>
      </c>
      <c r="B105" s="20" t="str">
        <f>IF(A105="NEWCOD",IF(ISBLANK(G105),"renseigner le champ 'Nouveau taxon'",G105),VLOOKUP(A105,'Ref Taxo'!A:B,2,FALSE))</f>
        <v>Hygrohypnum luridum</v>
      </c>
      <c r="C105" s="21">
        <f>IF(A105="NEWCOD",IF(ISBLANK(H105),"NoCod",H105),VLOOKUP(A105,'Ref Taxo'!A:D,4,FALSE))</f>
        <v>1240</v>
      </c>
      <c r="D105" s="34">
        <v>0.01</v>
      </c>
      <c r="E105" s="35"/>
      <c r="F105" s="35" t="s">
        <v>2290</v>
      </c>
      <c r="G105" s="79"/>
      <c r="H105" s="80"/>
    </row>
    <row r="106" spans="1:8" ht="15">
      <c r="A106" s="33" t="s">
        <v>1315</v>
      </c>
      <c r="B106" s="20" t="str">
        <f>IF(A106="NEWCOD",IF(ISBLANK(G106),"renseigner le champ 'Nouveau taxon'",G106),VLOOKUP(A106,'Ref Taxo'!A:B,2,FALSE))</f>
        <v>Palustriella commutata</v>
      </c>
      <c r="C106" s="21">
        <f>IF(A106="NEWCOD",IF(ISBLANK(H106),"NoCod",H106),VLOOKUP(A106,'Ref Taxo'!A:D,4,FALSE))</f>
        <v>19903</v>
      </c>
      <c r="D106" s="34">
        <v>0.01</v>
      </c>
      <c r="E106" s="35"/>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0.01</v>
      </c>
      <c r="E107" s="35"/>
      <c r="F107" s="35" t="s">
        <v>2290</v>
      </c>
      <c r="G107" s="79"/>
      <c r="H107" s="80"/>
    </row>
    <row r="108" spans="1:8" ht="15">
      <c r="A108" s="33" t="s">
        <v>661</v>
      </c>
      <c r="B108" s="20" t="str">
        <f>IF(A108="NEWCOD",IF(ISBLANK(G108),"renseigner le champ 'Nouveau taxon'",G108),VLOOKUP(A108,'Ref Taxo'!A:B,2,FALSE))</f>
        <v>Equisetum arvense</v>
      </c>
      <c r="C108" s="21">
        <f>IF(A108="NEWCOD",IF(ISBLANK(H108),"NoCod",H108),VLOOKUP(A108,'Ref Taxo'!A:D,4,FALSE))</f>
        <v>1384</v>
      </c>
      <c r="D108" s="34">
        <v>0.1</v>
      </c>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