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920" sheetId="1" state="visible" r:id="rId3"/>
  </sheets>
  <definedNames>
    <definedName function="false" hidden="false" localSheetId="0" name="_xlnm.Print_Area" vbProcedure="false">'04000920'!$A$1:$Q$82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<sst xmlns="http://schemas.openxmlformats.org/spreadsheetml/2006/main" count="170" uniqueCount="105">
  <si>
    <t xml:space="preserve">Relevés floristiques aquatiques - IBMR</t>
  </si>
  <si>
    <t xml:space="preserve">AQUABIO</t>
  </si>
  <si>
    <t xml:space="preserve">Marie COURSOLLES, Nicolas CONDUCHE</t>
  </si>
  <si>
    <t xml:space="preserve">la Loire</t>
  </si>
  <si>
    <t xml:space="preserve">LOIRE À COUBON</t>
  </si>
  <si>
    <t xml:space="preserve">04000920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</si>
  <si>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</si>
  <si>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</si>
  <si>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</si>
  <si>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</si>
  <si>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</si>
  <si>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</si>
  <si>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</si>
  <si>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</si>
  <si>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</si>
  <si>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</si>
  <si>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</si>
  <si>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cascade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</si>
  <si>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</si>
  <si>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</si>
  <si>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</si>
  <si>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</si>
  <si>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</si>
  <si>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</si>
  <si>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</si>
  <si>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</si>
  <si>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</si>
  <si>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</si>
  <si>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</si>
  <si>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</si>
  <si>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</si>
  <si>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</si>
  <si>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</si>
  <si>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</si>
  <si>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</si>
  <si>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</si>
  <si>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</si>
  <si>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</si>
  <si>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</si>
  <si>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</si>
  <si>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</si>
  <si>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</si>
  <si>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</si>
  <si>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</si>
  <si>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</si>
  <si>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</si>
  <si>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</si>
  <si>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</si>
  <si>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</si>
  <si>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</si>
  <si>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</si>
  <si>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</si>
  <si>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</si>
  <si>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</si>
  <si>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</si>
  <si>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</si>
  <si>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</si>
  <si>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</si>
  <si>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</si>
  <si>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</si>
  <si>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</si>
  <si>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</si>
  <si>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</si>
  <si>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</si>
  <si>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</si>
  <si>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</si>
  <si>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</si>
  <si>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</si>
  <si>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</si>
  <si>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</si>
  <si>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</si>
  <si>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</si>
  <si>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</si>
  <si>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</si>
  <si>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</si>
  <si>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</si>
  <si>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</si>
  <si>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</si>
  <si>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</si>
  <si>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TYPLAT</t>
  </si>
  <si>
    <t xml:space="preserve">MELSPX</t>
  </si>
  <si>
    <t xml:space="preserve">PHAARU</t>
  </si>
  <si>
    <t xml:space="preserve">SPAERE</t>
  </si>
  <si>
    <t xml:space="preserve">SPISPX</t>
  </si>
  <si>
    <t xml:space="preserve">LYCEUR</t>
  </si>
  <si>
    <t xml:space="preserve">RANPEU</t>
  </si>
  <si>
    <t xml:space="preserve">PHOSPX</t>
  </si>
  <si>
    <t xml:space="preserve">HYPELO</t>
  </si>
  <si>
    <t xml:space="preserve">cf.</t>
  </si>
  <si>
    <t xml:space="preserve">EPIHIR</t>
  </si>
  <si>
    <t xml:space="preserve">GLYNOT</t>
  </si>
  <si>
    <t xml:space="preserve">GOMSPX</t>
  </si>
  <si>
    <t xml:space="preserve">MENLON</t>
  </si>
  <si>
    <t xml:space="preserve">RANREP</t>
  </si>
  <si>
    <t xml:space="preserve">NEWCOD</t>
  </si>
  <si>
    <t xml:space="preserve">Poaceae</t>
  </si>
  <si>
    <t xml:space="preserve">Eunotia sp.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</si>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</sst>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42611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10.4444444444444</v>
      </c>
      <c r="N5" s="48"/>
      <c r="O5" s="49" t="s">
        <v>15</v>
      </c>
      <c r="P5" s="50" t="n">
        <v>11.7142857142857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17</v>
      </c>
      <c r="C7" s="66" t="n">
        <v>83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0.00999999977648258</v>
      </c>
      <c r="C9" s="66" t="n">
        <v>0.600000023841858</v>
      </c>
      <c r="D9" s="82"/>
      <c r="E9" s="82"/>
      <c r="F9" s="83" t="n">
        <f aca="false">($B9*$B$7+$C9*$C$7)/100</f>
        <v>0.499700019750744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0.0699999984353781</v>
      </c>
      <c r="C20" s="155" t="n">
        <f aca="false">SUM(C23:C82)</f>
        <v>0.79000030644238</v>
      </c>
      <c r="D20" s="156"/>
      <c r="E20" s="157" t="s">
        <v>52</v>
      </c>
      <c r="F20" s="158" t="n">
        <f aca="false">($B20*$B$7+$C20*$C$7)/100</f>
        <v>0.66760025408119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0.0118999997340143</v>
      </c>
      <c r="C21" s="166" t="n">
        <f aca="false">C20*C7/100</f>
        <v>0.655700254347175</v>
      </c>
      <c r="D21" s="167" t="s">
        <v>55</v>
      </c>
      <c r="E21" s="168"/>
      <c r="F21" s="169" t="n">
        <f aca="false">B21+C21</f>
        <v>0.66760025408119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0.0274999998509884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0.0228249998763204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15</v>
      </c>
      <c r="B24" s="211" t="n">
        <v>0.00999999977648258</v>
      </c>
      <c r="C24" s="212" t="n">
        <v>0.161399006843567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0.135661175642163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0.00829999981448054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TYPLAT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0.0199999995529652</v>
      </c>
      <c r="C26" s="212" t="n">
        <v>0.0212500002235174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0.0210375001095235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0.00829999981448054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PHAARU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0.00829999981448054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SPAERE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0.00999999977648258</v>
      </c>
      <c r="C29" s="212" t="n">
        <v>0.384018003940582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0.320434943232685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0.00829999981448054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LYCEUR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0.00829999981448054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RANPEU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0.0558332987129688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0.0480416378937662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0.00829999981448054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HYPELO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0.00829999981448054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EPIHIR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0.00829999981448054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GLYNOT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0.00829999981448054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GOMSPX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0.00829999981448054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MENLON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0.00829999981448054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RANREP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0.00829999981448054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Poaceae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>NoCod</v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 t="s">
        <v>95</v>
      </c>
      <c r="X39" s="224"/>
      <c r="Y39" s="207" t="str">
        <f aca="false">IF(AND(ISNUMBER(F39),OR(A39="",A39="!!!!!!")),"!!!!!!",IF(A39="new.cod","NEWCOD",IF(AND((Z39=""),ISTEXT(A39),A39&lt;&gt;"!!!!!!"),A39,IF(Z39="","",INDEX(,Z39)))))</f>
        <v>NEWCOD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0.0199999995529652</v>
      </c>
      <c r="C40" s="212" t="n">
        <v>0.0199999995529652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0.0199999995529652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Eunotia sp.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>NoCod</v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 t="s">
        <v>96</v>
      </c>
      <c r="X40" s="224"/>
      <c r="Y40" s="207" t="str">
        <f aca="false">IF(AND(ISNUMBER(F40),OR(A40="",A40="!!!!!!")),"!!!!!!",IF(A40="new.cod","NEWCOD",IF(AND((Z40=""),ISTEXT(A40),A40&lt;&gt;"!!!!!!"),A40,IF(Z40="","",INDEX(,Z40)))))</f>
        <v>NEWCOD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0.66760025408119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COUBON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0.66760025408119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104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2024-04-24T21:28:56Z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