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definedNames>
    <definedName function="false" hidden="false" localSheetId="0" name="_xlnm.Print_Area" vbProcedure="false">'04002870'!$A$1:$Q$82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<sst xmlns="http://schemas.openxmlformats.org/spreadsheetml/2006/main" count="173" uniqueCount="110">
  <si>
    <t xml:space="preserve">Relevés floristiques aquatiques - IBMR</t>
  </si>
  <si>
    <t xml:space="preserve">AQUABIO</t>
  </si>
  <si>
    <t xml:space="preserve">Christelle GISSET, Laetitia BLANCHARD</t>
  </si>
  <si>
    <t xml:space="preserve">le Lignon</t>
  </si>
  <si>
    <t xml:space="preserve">LIGNON À CHAUDEYROLLES</t>
  </si>
  <si>
    <t xml:space="preserve">04002870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</si>
  <si>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</si>
  <si>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</si>
  <si>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</si>
  <si>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</si>
  <si>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</si>
  <si>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</si>
  <si>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</si>
  <si>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</si>
  <si>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</si>
  <si>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HYAFLU</t>
  </si>
  <si>
    <t xml:space="preserve">Faciès dominant</t>
  </si>
  <si>
    <t xml:space="preserve">autre</t>
  </si>
  <si>
    <t xml:space="preserve">pl. courant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</si>
  <si>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</si>
  <si>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</si>
  <si>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</si>
  <si>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</si>
  <si>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</si>
  <si>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</si>
  <si>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</si>
  <si>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</si>
  <si>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</si>
  <si>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</si>
  <si>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</si>
  <si>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</si>
  <si>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</si>
  <si>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</si>
  <si>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</si>
  <si>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</si>
  <si>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</si>
  <si>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</si>
  <si>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</si>
  <si>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</si>
  <si>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</si>
  <si>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</si>
  <si>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</si>
  <si>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</si>
  <si>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</si>
  <si>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</si>
  <si>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</si>
  <si>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</si>
  <si>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</si>
  <si>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</si>
  <si>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</si>
  <si>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</si>
  <si>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</si>
  <si>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</si>
  <si>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</si>
  <si>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</si>
  <si>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</si>
  <si>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</si>
  <si>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</si>
  <si>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</si>
  <si>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</si>
  <si>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</si>
  <si>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</si>
  <si>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</si>
  <si>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</si>
  <si>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</si>
  <si>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</si>
  <si>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</si>
  <si>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</si>
  <si>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</si>
  <si>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</si>
  <si>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</si>
  <si>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</si>
  <si>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</si>
  <si>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</si>
  <si>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</si>
  <si>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</si>
  <si>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</si>
  <si>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</si>
  <si>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NOSSPX</t>
  </si>
  <si>
    <t xml:space="preserve"> -</t>
  </si>
  <si>
    <t xml:space="preserve">FONANT</t>
  </si>
  <si>
    <t xml:space="preserve">MELSPX</t>
  </si>
  <si>
    <t xml:space="preserve">SCISYL</t>
  </si>
  <si>
    <t xml:space="preserve">ULOSPX</t>
  </si>
  <si>
    <t xml:space="preserve">RANPEU</t>
  </si>
  <si>
    <t xml:space="preserve">RHYRIP</t>
  </si>
  <si>
    <t xml:space="preserve">TETSPX</t>
  </si>
  <si>
    <t xml:space="preserve">AUDSPX</t>
  </si>
  <si>
    <t xml:space="preserve">PHOSPX</t>
  </si>
  <si>
    <t xml:space="preserve">GLYFLU</t>
  </si>
  <si>
    <t xml:space="preserve">BRARIV</t>
  </si>
  <si>
    <t xml:space="preserve">LEASPX</t>
  </si>
  <si>
    <t xml:space="preserve">CAHPAL</t>
  </si>
  <si>
    <t xml:space="preserve">CHHHIS</t>
  </si>
  <si>
    <t xml:space="preserve">EPIHIR</t>
  </si>
  <si>
    <t xml:space="preserve">cf.</t>
  </si>
  <si>
    <t xml:space="preserve">GOMSPX</t>
  </si>
  <si>
    <t xml:space="preserve">MENLON</t>
  </si>
  <si>
    <t xml:space="preserve">MENSPX</t>
  </si>
  <si>
    <t xml:space="preserve">RANACO</t>
  </si>
  <si>
    <t xml:space="preserve">NEWCOD</t>
  </si>
  <si>
    <t xml:space="preserve">Cyperaceae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</si>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</sst>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42544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11.8846153846154</v>
      </c>
      <c r="N5" s="48"/>
      <c r="O5" s="49" t="s">
        <v>15</v>
      </c>
      <c r="P5" s="50" t="n">
        <v>12.0454545454545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51</v>
      </c>
      <c r="C7" s="66" t="n">
        <v>49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2.5</v>
      </c>
      <c r="C9" s="66" t="n">
        <v>1.70000004768372</v>
      </c>
      <c r="D9" s="82"/>
      <c r="E9" s="82"/>
      <c r="F9" s="83" t="n">
        <f aca="false">($B9*$B$7+$C9*$C$7)/100</f>
        <v>2.10800002336502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2.66170617379248</v>
      </c>
      <c r="C20" s="155" t="n">
        <f aca="false">SUM(C23:C82)</f>
        <v>1.90999997034669</v>
      </c>
      <c r="D20" s="156"/>
      <c r="E20" s="157" t="s">
        <v>53</v>
      </c>
      <c r="F20" s="158" t="n">
        <f aca="false">($B20*$B$7+$C20*$C$7)/100</f>
        <v>2.29337013410404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1.35747014863417</v>
      </c>
      <c r="C21" s="166" t="n">
        <f aca="false">C20*C7/100</f>
        <v>0.935899985469878</v>
      </c>
      <c r="D21" s="167" t="s">
        <v>56</v>
      </c>
      <c r="E21" s="168"/>
      <c r="F21" s="169" t="n">
        <f aca="false">B21+C21</f>
        <v>2.29337013410404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0.00509999988600612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NOSSPX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0.200000002980232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0.10310000134632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0.0418182015419006</v>
      </c>
      <c r="C25" s="212" t="n">
        <v>0.0399999991059303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0.0409272823482752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0.00489999989047647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SCISYL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1.26181995868683</v>
      </c>
      <c r="C27" s="212" t="n">
        <v>0.947499990463257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1.10780317425728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ULOSPX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0.5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0.259899999890476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HYAFLU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RANPEU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0.00509999988600612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TETSPX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0.00509999988600612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AUDSPX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0.00509999988600612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PHOSPX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0.00489999989047647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GLYFLU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0.00999999977648258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BRARIV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LEASPX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0.00489999989047647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CAHPAL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0.00489999989047647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CHHHIS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0.00489999989047647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95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EPIHIR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0.768068015575409</v>
      </c>
      <c r="C40" s="212" t="n">
        <v>0.582499980926514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0.67713967859745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GOMSPX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0.00489999989047647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MENLON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0.00489999989047647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MENSPX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0.00489999989047647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RANACO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0.00489999989047647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Cyperaceae</v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>NoCod</v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 t="s">
        <v>101</v>
      </c>
      <c r="X44" s="224"/>
      <c r="Y44" s="207" t="str">
        <f aca="false">IF(AND(ISNUMBER(F44),OR(A44="",A44="!!!!!!")),"!!!!!!",IF(A44="new.cod","NEWCOD",IF(AND((Z44=""),ISTEXT(A44),A44&lt;&gt;"!!!!!!"),A44,IF(Z44="","",INDEX(,Z44)))))</f>
        <v>NEWCOD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2.29337013410404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 À CHAUDEYROLLES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2.29337013410404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106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109</v>
      </c>
      <c r="S93" s="6"/>
      <c r="T93" s="207" t="str">
        <f aca="false">INDEX($A$23:$A$82,$T$92)</f>
        <v>NOSSPX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2024-04-24T21:33:42Z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