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0250" sheetId="1" state="visible" r:id="rId3"/>
  </sheets>
  <definedNames>
    <definedName function="false" hidden="false" localSheetId="0" name="_xlnm.Print_Area" vbProcedure="false">'04010250'!$A$1:$Q$82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<sst xmlns="http://schemas.openxmlformats.org/spreadsheetml/2006/main" count="166" uniqueCount="101">
  <si>
    <t xml:space="preserve">Relevés floristiques aquatiques - IBMR</t>
  </si>
  <si>
    <t xml:space="preserve">AQUABIO</t>
  </si>
  <si>
    <t xml:space="preserve">Anthony ANTOINE, Majlis DURAND</t>
  </si>
  <si>
    <t xml:space="preserve">le Lignon</t>
  </si>
  <si>
    <t xml:space="preserve">LIGNON À JEANSAGNIERE</t>
  </si>
  <si>
    <t xml:space="preserve">04010250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</si>
  <si>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</si>
  <si>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</si>
  <si>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</si>
  <si>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</si>
  <si>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</si>
  <si>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</si>
  <si>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</si>
  <si>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</si>
  <si>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</si>
  <si>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BRARIV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</si>
  <si>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</si>
  <si>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</si>
  <si>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</si>
  <si>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</si>
  <si>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</si>
  <si>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</si>
  <si>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</si>
  <si>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</si>
  <si>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</si>
  <si>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</si>
  <si>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</si>
  <si>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</si>
  <si>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</si>
  <si>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</si>
  <si>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</si>
  <si>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</si>
  <si>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</si>
  <si>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</si>
  <si>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</si>
  <si>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</si>
  <si>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</si>
  <si>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</si>
  <si>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</si>
  <si>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</si>
  <si>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</si>
  <si>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</si>
  <si>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</si>
  <si>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</si>
  <si>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</si>
  <si>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</si>
  <si>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</si>
  <si>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</si>
  <si>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</si>
  <si>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</si>
  <si>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</si>
  <si>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</si>
  <si>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</si>
  <si>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</si>
  <si>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</si>
  <si>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</si>
  <si>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</si>
  <si>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</si>
  <si>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</si>
  <si>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</si>
  <si>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</si>
  <si>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</si>
  <si>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</si>
  <si>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</si>
  <si>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</si>
  <si>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</si>
  <si>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</si>
  <si>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</si>
  <si>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</si>
  <si>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</si>
  <si>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</si>
  <si>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</si>
  <si>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</si>
  <si>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</si>
  <si>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</si>
  <si>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</si>
  <si>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</si>
  <si>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CALPLA</t>
  </si>
  <si>
    <t xml:space="preserve"> -</t>
  </si>
  <si>
    <t xml:space="preserve">RHYRIP</t>
  </si>
  <si>
    <t xml:space="preserve">PHOSPX</t>
  </si>
  <si>
    <t xml:space="preserve">GLYFLU</t>
  </si>
  <si>
    <t xml:space="preserve">CHIPOL</t>
  </si>
  <si>
    <t xml:space="preserve">BATSPX</t>
  </si>
  <si>
    <t xml:space="preserve">SCAUND</t>
  </si>
  <si>
    <t xml:space="preserve">BRYPSE</t>
  </si>
  <si>
    <t xml:space="preserve">CAMAMA</t>
  </si>
  <si>
    <t xml:space="preserve">JUNEFF</t>
  </si>
  <si>
    <t xml:space="preserve">JUNSPX</t>
  </si>
  <si>
    <t xml:space="preserve">PELSPX</t>
  </si>
  <si>
    <t xml:space="preserve">RANREP</t>
  </si>
  <si>
    <t xml:space="preserve">NEWCOD</t>
  </si>
  <si>
    <t xml:space="preserve">Poaceae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</si>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</sst>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42628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14.52</v>
      </c>
      <c r="N5" s="48"/>
      <c r="O5" s="49" t="s">
        <v>15</v>
      </c>
      <c r="P5" s="50" t="n">
        <v>14.2941176470588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77</v>
      </c>
      <c r="C7" s="66" t="n">
        <v>23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35.0999984741211</v>
      </c>
      <c r="C9" s="66" t="n">
        <v>5</v>
      </c>
      <c r="D9" s="82"/>
      <c r="E9" s="82"/>
      <c r="F9" s="83" t="n">
        <f aca="false">($B9*$B$7+$C9*$C$7)/100</f>
        <v>28.1769988250732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15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35.4000000022352</v>
      </c>
      <c r="C20" s="155" t="n">
        <f aca="false">SUM(C23:C82)</f>
        <v>5.0599999986589</v>
      </c>
      <c r="D20" s="156"/>
      <c r="E20" s="157" t="s">
        <v>52</v>
      </c>
      <c r="F20" s="158" t="n">
        <f aca="false">($B20*$B$7+$C20*$C$7)/100</f>
        <v>28.4218000014126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27.2580000017211</v>
      </c>
      <c r="C21" s="166" t="n">
        <f aca="false">C20*C7/100</f>
        <v>1.16379999969155</v>
      </c>
      <c r="D21" s="167" t="s">
        <v>55</v>
      </c>
      <c r="E21" s="168"/>
      <c r="F21" s="169" t="n">
        <f aca="false">B21+C21</f>
        <v>28.4218000014126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0.00999999977648258</v>
      </c>
      <c r="C23" s="195" t="n">
        <v>0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0.00769999982789159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CALPLA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10</v>
      </c>
      <c r="C24" s="212" t="n">
        <v>1.5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8.045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RHYRIP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0.00999999977648258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0.00999999977648258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PHOSPX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0.00999999977648258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0.00999999977648258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GLYFLU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15</v>
      </c>
      <c r="B27" s="211" t="n">
        <v>25</v>
      </c>
      <c r="C27" s="212" t="n">
        <v>3.5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20.055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BRARIV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82</v>
      </c>
      <c r="B28" s="211" t="n">
        <v>0.200000002980232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0.15630000224337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CHIPOL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83</v>
      </c>
      <c r="B29" s="211" t="n">
        <v>0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0.00229999994859099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BATSPX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84</v>
      </c>
      <c r="B30" s="211" t="n">
        <v>0.00999999977648258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0.00999999977648258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SCAUND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85</v>
      </c>
      <c r="B31" s="211" t="n">
        <v>0.00999999977648258</v>
      </c>
      <c r="C31" s="212" t="n">
        <v>0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0.00769999982789159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BRYPSE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86</v>
      </c>
      <c r="B32" s="211" t="n">
        <v>0.100000001490116</v>
      </c>
      <c r="C32" s="212" t="n">
        <v>0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0.0770000011473894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CAMAMA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87</v>
      </c>
      <c r="B33" s="211" t="n">
        <v>0.00999999977648258</v>
      </c>
      <c r="C33" s="212" t="n">
        <v>0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0.00769999982789159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JUNEFF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88</v>
      </c>
      <c r="B34" s="211" t="n">
        <v>0.00999999977648258</v>
      </c>
      <c r="C34" s="212" t="n">
        <v>0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0.00769999982789159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JUNSPX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89</v>
      </c>
      <c r="B35" s="211" t="n">
        <v>0.00999999977648258</v>
      </c>
      <c r="C35" s="212" t="n">
        <v>0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0.00769999982789159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PELSPX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90</v>
      </c>
      <c r="B36" s="211" t="n">
        <v>0.00999999977648258</v>
      </c>
      <c r="C36" s="212" t="n">
        <v>0.00999999977648258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0.00999999977648258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RANREP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91</v>
      </c>
      <c r="B37" s="211" t="n">
        <v>0.00999999977648258</v>
      </c>
      <c r="C37" s="212" t="n">
        <v>0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0.00769999982789159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Poaceae</v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>NoCod</v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 t="s">
        <v>92</v>
      </c>
      <c r="X37" s="224"/>
      <c r="Y37" s="207" t="str">
        <f aca="false">IF(AND(ISNUMBER(F37),OR(A37="",A37="!!!!!!")),"!!!!!!",IF(A37="new.cod","NEWCOD",IF(AND((Z37=""),ISTEXT(A37),A37&lt;&gt;"!!!!!!"),A37,IF(Z37="","",INDEX(,Z37)))))</f>
        <v>NEWCOD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28.4218000014126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Lignon</v>
      </c>
      <c r="B84" s="175" t="str">
        <f aca="false">C3</f>
        <v>LIGNON À JEANSAGNIERE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15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28.4218000014126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93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94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95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96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97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98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99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100</v>
      </c>
      <c r="S93" s="6"/>
      <c r="T93" s="207" t="str">
        <f aca="false">INDEX($A$23:$A$82,$T$92)</f>
        <v>CALPLA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2024-04-24T22:03:46Z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