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6420" sheetId="1" state="visible" r:id="rId3"/>
  </sheets>
  <definedNames>
    <definedName function="false" hidden="false" localSheetId="0" name="_xlnm.Print_Area" vbProcedure="false">'04026420'!$A$1:$Q$82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<sst xmlns="http://schemas.openxmlformats.org/spreadsheetml/2006/main" count="172" uniqueCount="108">
  <si>
    <t xml:space="preserve">Relevés floristiques aquatiques - IBMR</t>
  </si>
  <si>
    <t xml:space="preserve">modèle Irstea-GIS</t>
  </si>
  <si>
    <t xml:space="preserve">AQUABIO</t>
  </si>
  <si>
    <t xml:space="preserve">Anthony ANTOINE, Eva AUZERIC</t>
  </si>
  <si>
    <t xml:space="preserve">le Liauron</t>
  </si>
  <si>
    <t xml:space="preserve">RAU DE LIAURON À CELLIER-DU-LUC</t>
  </si>
  <si>
    <t xml:space="preserve">04026420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</si>
  <si>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</si>
  <si>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</si>
  <si>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</si>
  <si>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</si>
  <si>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</si>
  <si>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</si>
  <si>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</si>
  <si>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</si>
  <si>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</si>
  <si>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</si>
  <si>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</si>
  <si>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</si>
  <si>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</si>
  <si>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</si>
  <si>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</si>
  <si>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</si>
  <si>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</si>
  <si>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</si>
  <si>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</si>
  <si>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</si>
  <si>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</si>
  <si>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</si>
  <si>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</si>
  <si>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</si>
  <si>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</si>
  <si>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</si>
  <si>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</si>
  <si>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</si>
  <si>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</si>
  <si>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</si>
  <si>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</si>
  <si>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</si>
  <si>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</si>
  <si>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</si>
  <si>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</si>
  <si>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</si>
  <si>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</si>
  <si>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</si>
  <si>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</si>
  <si>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</si>
  <si>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</si>
  <si>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</si>
  <si>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</si>
  <si>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</si>
  <si>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</si>
  <si>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</si>
  <si>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</si>
  <si>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</si>
  <si>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</si>
  <si>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</si>
  <si>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</si>
  <si>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</si>
  <si>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</si>
  <si>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</si>
  <si>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</si>
  <si>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</si>
  <si>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</si>
  <si>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</si>
  <si>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</si>
  <si>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</si>
  <si>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</si>
  <si>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</si>
  <si>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</si>
  <si>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</si>
  <si>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</si>
  <si>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</si>
  <si>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</si>
  <si>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</si>
  <si>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</si>
  <si>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</si>
  <si>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</si>
  <si>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MELSPX</t>
  </si>
  <si>
    <t xml:space="preserve"> -</t>
  </si>
  <si>
    <t xml:space="preserve">SPAERE</t>
  </si>
  <si>
    <t xml:space="preserve">SPISPX</t>
  </si>
  <si>
    <t xml:space="preserve">VERBEC</t>
  </si>
  <si>
    <t xml:space="preserve">OSCSPX</t>
  </si>
  <si>
    <t xml:space="preserve">MYOSCO</t>
  </si>
  <si>
    <t xml:space="preserve">RHYRIP</t>
  </si>
  <si>
    <t xml:space="preserve">GLYFLU</t>
  </si>
  <si>
    <t xml:space="preserve">BRARIV</t>
  </si>
  <si>
    <t xml:space="preserve">CHIPOL</t>
  </si>
  <si>
    <t xml:space="preserve">FONSQU</t>
  </si>
  <si>
    <t xml:space="preserve">SCAUND</t>
  </si>
  <si>
    <t xml:space="preserve">CAMSPX</t>
  </si>
  <si>
    <t xml:space="preserve">CARNIG</t>
  </si>
  <si>
    <t xml:space="preserve">cf.</t>
  </si>
  <si>
    <t xml:space="preserve">GALPAL</t>
  </si>
  <si>
    <t xml:space="preserve">JUNART</t>
  </si>
  <si>
    <t xml:space="preserve">JUNEFF</t>
  </si>
  <si>
    <t xml:space="preserve">LOTPED</t>
  </si>
  <si>
    <t xml:space="preserve">MENSPX</t>
  </si>
  <si>
    <t xml:space="preserve">RANREP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</si>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</sst>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42244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13.2</v>
      </c>
      <c r="N5" s="48"/>
      <c r="O5" s="49" t="s">
        <v>16</v>
      </c>
      <c r="P5" s="50" t="n">
        <v>13.2727272727273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1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10</v>
      </c>
      <c r="C7" s="66" t="n">
        <v>90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0.100000001490116</v>
      </c>
      <c r="C9" s="66" t="n">
        <v>25</v>
      </c>
      <c r="D9" s="82"/>
      <c r="E9" s="82"/>
      <c r="F9" s="83" t="n">
        <f aca="false">($B9*$B$7+$C9*$C$7)/100</f>
        <v>22.510000000149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21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SUM(B23:B62)</f>
        <v>0.169999999925494</v>
      </c>
      <c r="C20" s="155" t="n">
        <f aca="false">SUM(C23:C62)</f>
        <v>25.0299999732524</v>
      </c>
      <c r="D20" s="156"/>
      <c r="E20" s="157" t="s">
        <v>53</v>
      </c>
      <c r="F20" s="158" t="n">
        <f aca="false">($B20*$B$7+$C20*$C$7)/100</f>
        <v>22.5439999759197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0.0169999999925494</v>
      </c>
      <c r="C21" s="166" t="n">
        <f aca="false">C20*C7/100</f>
        <v>22.5269999759272</v>
      </c>
      <c r="D21" s="167" t="s">
        <v>56</v>
      </c>
      <c r="E21" s="168"/>
      <c r="F21" s="169" t="n">
        <f aca="false">B21+C21</f>
        <v>22.5439999759197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</v>
      </c>
      <c r="C23" s="195" t="n">
        <v>0.899999976158142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0.809999978542328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MELSPX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</v>
      </c>
      <c r="C24" s="212" t="n">
        <v>2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1.8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SPAERE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0.00999999977648258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0.00999999977648258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SPISPX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0.00899999979883432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VERBEC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0.00999999977648258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0.00999999977648258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OSCSPX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0.00899999979883432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MYOSCO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0.00999999977648258</v>
      </c>
      <c r="C29" s="212" t="n">
        <v>0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RHYRIP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16</v>
      </c>
      <c r="B30" s="211" t="n">
        <v>0.00999999977648258</v>
      </c>
      <c r="C30" s="212" t="n">
        <v>22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19.8009999999776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PHOSPX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0.00899999979883432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GLYFLU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0.100000001490116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0.0100000001490116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BRARIV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0.00999999977648258</v>
      </c>
      <c r="C33" s="212" t="n">
        <v>0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0.000999999977648258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CHIPOL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0.00999999977648258</v>
      </c>
      <c r="C34" s="212" t="n">
        <v>0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0.000999999977648258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FONSQU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0.00999999977648258</v>
      </c>
      <c r="C35" s="212" t="n">
        <v>0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0.000999999977648258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SCAUND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91</v>
      </c>
      <c r="B36" s="211" t="n">
        <v>0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0.00899999979883432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CAMSPX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92</v>
      </c>
      <c r="B37" s="211" t="n">
        <v>0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0.00899999979883432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93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CARNIG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94</v>
      </c>
      <c r="B38" s="211" t="n">
        <v>0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0.00899999979883432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GALPAL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95</v>
      </c>
      <c r="B39" s="211" t="n">
        <v>0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0.00899999979883432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93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JUNART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96</v>
      </c>
      <c r="B40" s="211" t="n">
        <v>0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0.00899999979883432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JUNEFF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97</v>
      </c>
      <c r="B41" s="211" t="n">
        <v>0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0.00899999979883432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LOTPED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98</v>
      </c>
      <c r="B42" s="211" t="n">
        <v>0</v>
      </c>
      <c r="C42" s="212" t="n">
        <v>0.00999999977648258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0.00899999979883432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MENSPX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99</v>
      </c>
      <c r="B43" s="211" t="n">
        <v>0</v>
      </c>
      <c r="C43" s="212" t="n">
        <v>0.00999999977648258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0.00899999979883432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RANREP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22.5439999759197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Liauron</v>
      </c>
      <c r="B84" s="175" t="str">
        <f aca="false">C3</f>
        <v>RAU DE LIAURON À CELLIER-DU-LUC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21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22.5439999759197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100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101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102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103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104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105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106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107</v>
      </c>
      <c r="S93" s="6"/>
      <c r="T93" s="207" t="str">
        <f aca="false">INDEX($A$23:$A$82,$T$92)</f>
        <v>MELSPX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2024-04-19T08:15:23Z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