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420" sheetId="1" state="visible" r:id="rId3"/>
  </sheets>
  <definedNames>
    <definedName function="false" hidden="false" localSheetId="0" name="_xlnm.Print_Area" vbProcedure="false">'04026420'!$A$1:$Q$82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<sst xmlns="http://schemas.openxmlformats.org/spreadsheetml/2006/main" count="174" uniqueCount="109">
  <si>
    <t xml:space="preserve">Relevés floristiques aquatiques - IBMR</t>
  </si>
  <si>
    <t xml:space="preserve">AQUABIO</t>
  </si>
  <si>
    <t xml:space="preserve">Jérôme CHAUMONT, Laetitia BLANCHARD</t>
  </si>
  <si>
    <t xml:space="preserve">le Liauron</t>
  </si>
  <si>
    <t xml:space="preserve">RAU DE LIAURON À CELLIER-DU-LUC</t>
  </si>
  <si>
    <t xml:space="preserve">04026420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</si>
  <si>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</si>
  <si>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</si>
  <si>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</si>
  <si>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</si>
  <si>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</si>
  <si>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</si>
  <si>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</si>
  <si>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</si>
  <si>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</si>
  <si>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GLYFLU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</si>
  <si>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</si>
  <si>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</si>
  <si>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</si>
  <si>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</si>
  <si>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</si>
  <si>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</si>
  <si>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</si>
  <si>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</si>
  <si>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</si>
  <si>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</si>
  <si>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</si>
  <si>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</si>
  <si>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</si>
  <si>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</si>
  <si>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</si>
  <si>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</si>
  <si>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</si>
  <si>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</si>
  <si>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</si>
  <si>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</si>
  <si>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</si>
  <si>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</si>
  <si>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</si>
  <si>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</si>
  <si>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</si>
  <si>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</si>
  <si>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</si>
  <si>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</si>
  <si>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</si>
  <si>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</si>
  <si>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</si>
  <si>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</si>
  <si>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</si>
  <si>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</si>
  <si>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</si>
  <si>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</si>
  <si>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</si>
  <si>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</si>
  <si>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</si>
  <si>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</si>
  <si>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</si>
  <si>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</si>
  <si>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</si>
  <si>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</si>
  <si>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</si>
  <si>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</si>
  <si>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</si>
  <si>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</si>
  <si>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</si>
  <si>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</si>
  <si>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</si>
  <si>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</si>
  <si>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</si>
  <si>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</si>
  <si>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</si>
  <si>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</si>
  <si>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</si>
  <si>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</si>
  <si>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</si>
  <si>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</si>
  <si>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</si>
  <si>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NOSSPX</t>
  </si>
  <si>
    <t xml:space="preserve"> -</t>
  </si>
  <si>
    <t xml:space="preserve">PHAARU</t>
  </si>
  <si>
    <t xml:space="preserve">SPAERE</t>
  </si>
  <si>
    <t xml:space="preserve">SPISPX</t>
  </si>
  <si>
    <t xml:space="preserve">ULOSPX</t>
  </si>
  <si>
    <t xml:space="preserve">VERBEC</t>
  </si>
  <si>
    <t xml:space="preserve">MYOSCO</t>
  </si>
  <si>
    <t xml:space="preserve">RHYRIP</t>
  </si>
  <si>
    <t xml:space="preserve">AUDSPX</t>
  </si>
  <si>
    <t xml:space="preserve">PHOSPX</t>
  </si>
  <si>
    <t xml:space="preserve">BRARIV</t>
  </si>
  <si>
    <t xml:space="preserve">CHIPOL</t>
  </si>
  <si>
    <t xml:space="preserve">LEASPX</t>
  </si>
  <si>
    <t xml:space="preserve">FONSQU</t>
  </si>
  <si>
    <t xml:space="preserve">HYUSPX</t>
  </si>
  <si>
    <t xml:space="preserve">SCAUND</t>
  </si>
  <si>
    <t xml:space="preserve">CAMFLE</t>
  </si>
  <si>
    <t xml:space="preserve">HOLLAN</t>
  </si>
  <si>
    <t xml:space="preserve">JUNEFF</t>
  </si>
  <si>
    <t xml:space="preserve">LOTPED</t>
  </si>
  <si>
    <t xml:space="preserve">LYTSAL</t>
  </si>
  <si>
    <t xml:space="preserve">MENLON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</si>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</sst>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42534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13.6129032258065</v>
      </c>
      <c r="N5" s="48"/>
      <c r="O5" s="49" t="s">
        <v>15</v>
      </c>
      <c r="P5" s="50" t="n">
        <v>13.5555555555556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32</v>
      </c>
      <c r="C7" s="66" t="n">
        <v>68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</v>
      </c>
      <c r="C9" s="66" t="n">
        <v>2</v>
      </c>
      <c r="D9" s="82"/>
      <c r="E9" s="82"/>
      <c r="F9" s="83" t="n">
        <f aca="false">($B9*$B$7+$C9*$C$7)/100</f>
        <v>1.68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0.800000006332994</v>
      </c>
      <c r="C20" s="155" t="n">
        <f aca="false">SUM(C23:C82)</f>
        <v>2.15499999653548</v>
      </c>
      <c r="D20" s="156"/>
      <c r="E20" s="157" t="s">
        <v>52</v>
      </c>
      <c r="F20" s="158" t="n">
        <f aca="false">($B20*$B$7+$C20*$C$7)/100</f>
        <v>1.72139999967068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0.256000002026558</v>
      </c>
      <c r="C21" s="166" t="n">
        <f aca="false">C20*C7/100</f>
        <v>1.46539999764413</v>
      </c>
      <c r="D21" s="167" t="s">
        <v>55</v>
      </c>
      <c r="E21" s="168"/>
      <c r="F21" s="169" t="n">
        <f aca="false">B21+C21</f>
        <v>1.72139999967068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0.00319999992847443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NOSSPX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0.00679999984800816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PHAARU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1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0.68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SPAERE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0.200000002980232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0.0708000008016825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SPISPX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0.109999999403954</v>
      </c>
      <c r="C27" s="212" t="n">
        <v>0.0149999996647239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0.0453999995812774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ULOSPX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0.00679999984800816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VERBEC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0.00679999984800816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MYOSCO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0.0199999995529652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0.00639999985694885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RHYRIP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AUDSPX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0.0171428993344307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0.012285727635026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PHOSPX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15</v>
      </c>
      <c r="B33" s="211" t="n">
        <v>0</v>
      </c>
      <c r="C33" s="212" t="n">
        <v>1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0.68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GLYFLU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0.200000002980232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0.0640000009536743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BRARIV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0.00319999992847443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CHIPOL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0.100000001490116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0.0320000004768372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LEASPX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0.100000001490116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0.0388000003248453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FONSQU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0.0128570999950171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0.00411427199840546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HYUSPX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0.00999999977648258</v>
      </c>
      <c r="C39" s="212" t="n">
        <v>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0.00319999992847443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SCAUND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0.00679999984800816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CAMFLE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0.00679999984800816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HOLLAN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96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0.00679999984800816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JUNEFF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97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0.00679999984800816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LOTPED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98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0.00679999984800816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LYTSAL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99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0.00679999984800816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MENLON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100</v>
      </c>
      <c r="B46" s="211" t="n">
        <v>0</v>
      </c>
      <c r="C46" s="212" t="n">
        <v>0.00999999977648258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0.00679999984800816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RANREP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1.72139999967068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Liauron</v>
      </c>
      <c r="B84" s="175" t="str">
        <f aca="false">C3</f>
        <v>RAU DE LIAURON À CELLIER-DU-LUC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1.72139999967068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101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102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103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104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105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106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107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108</v>
      </c>
      <c r="S93" s="6"/>
      <c r="T93" s="207" t="str">
        <f aca="false">INDEX($A$23:$A$82,$T$92)</f>
        <v>NOSSPX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2024-04-24T22:03:56Z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