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700" sheetId="1" state="visible" r:id="rId3"/>
  </sheets>
  <definedNames>
    <definedName function="false" hidden="false" localSheetId="0" name="_xlnm.Print_Area" vbProcedure="false">'04029700'!$A$1:$Q$82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<sst xmlns="http://schemas.openxmlformats.org/spreadsheetml/2006/main" count="165" uniqueCount="101">
  <si>
    <t xml:space="preserve">Relevés floristiques aquatiques - IBMR</t>
  </si>
  <si>
    <t xml:space="preserve">modèle Irstea-GIS</t>
  </si>
  <si>
    <t xml:space="preserve">AQUABIO</t>
  </si>
  <si>
    <t xml:space="preserve">Christelle GISSET, Rémy MARCEL</t>
  </si>
  <si>
    <t xml:space="preserve">la Couze Pavin</t>
  </si>
  <si>
    <t xml:space="preserve">COUZE PAVIN À SAINT-DIERY</t>
  </si>
  <si>
    <t xml:space="preserve">04029700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</si>
  <si>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</si>
  <si>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</si>
  <si>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</si>
  <si>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</si>
  <si>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</si>
  <si>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</si>
  <si>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</si>
  <si>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</si>
  <si>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</si>
  <si>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</si>
  <si>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</si>
  <si>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</si>
  <si>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</si>
  <si>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</si>
  <si>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</si>
  <si>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</si>
  <si>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</si>
  <si>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</si>
  <si>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</si>
  <si>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</si>
  <si>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</si>
  <si>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</si>
  <si>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</si>
  <si>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</si>
  <si>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</si>
  <si>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</si>
  <si>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</si>
  <si>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</si>
  <si>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</si>
  <si>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</si>
  <si>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</si>
  <si>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</si>
  <si>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</si>
  <si>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</si>
  <si>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</si>
  <si>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</si>
  <si>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</si>
  <si>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</si>
  <si>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</si>
  <si>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</si>
  <si>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</si>
  <si>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</si>
  <si>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</si>
  <si>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</si>
  <si>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</si>
  <si>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</si>
  <si>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</si>
  <si>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</si>
  <si>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</si>
  <si>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</si>
  <si>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</si>
  <si>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</si>
  <si>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</si>
  <si>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</si>
  <si>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</si>
  <si>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</si>
  <si>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</si>
  <si>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</si>
  <si>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</si>
  <si>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</si>
  <si>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</si>
  <si>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</si>
  <si>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</si>
  <si>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</si>
  <si>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</si>
  <si>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</si>
  <si>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</si>
  <si>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</si>
  <si>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</si>
  <si>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</si>
  <si>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</si>
  <si>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FONANT</t>
  </si>
  <si>
    <t xml:space="preserve"> -</t>
  </si>
  <si>
    <t xml:space="preserve">HYAFLU</t>
  </si>
  <si>
    <t xml:space="preserve">OSCSPX</t>
  </si>
  <si>
    <t xml:space="preserve">RHYRIP</t>
  </si>
  <si>
    <t xml:space="preserve">AUDSPX</t>
  </si>
  <si>
    <t xml:space="preserve">cf.</t>
  </si>
  <si>
    <t xml:space="preserve">PHOSPX</t>
  </si>
  <si>
    <t xml:space="preserve">BRARIV</t>
  </si>
  <si>
    <t xml:space="preserve">CHIPOL</t>
  </si>
  <si>
    <t xml:space="preserve">HILSPX</t>
  </si>
  <si>
    <t xml:space="preserve">EURSPX</t>
  </si>
  <si>
    <t xml:space="preserve">FISRIV</t>
  </si>
  <si>
    <t xml:space="preserve">PAASPX</t>
  </si>
  <si>
    <t xml:space="preserve">RHYSPX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</si>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</sst>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42221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13.9444444444444</v>
      </c>
      <c r="N5" s="48"/>
      <c r="O5" s="49" t="s">
        <v>16</v>
      </c>
      <c r="P5" s="50" t="n">
        <v>13.1333333333333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58</v>
      </c>
      <c r="C7" s="66" t="n">
        <v>42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0.200000002980232</v>
      </c>
      <c r="C9" s="66" t="n">
        <v>0.100000001490116</v>
      </c>
      <c r="D9" s="82"/>
      <c r="E9" s="82"/>
      <c r="F9" s="83" t="n">
        <f aca="false">($B9*$B$7+$C9*$C$7)/100</f>
        <v>0.158000002354383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14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0.289999997243285</v>
      </c>
      <c r="C20" s="155" t="n">
        <f aca="false">SUM(C23:C62)</f>
        <v>0.18499999679625</v>
      </c>
      <c r="D20" s="156"/>
      <c r="E20" s="157" t="s">
        <v>53</v>
      </c>
      <c r="F20" s="158" t="n">
        <f aca="false">($B20*$B$7+$C20*$C$7)/100</f>
        <v>0.245899997055531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0.168199998401105</v>
      </c>
      <c r="C21" s="166" t="n">
        <f aca="false">C20*C7/100</f>
        <v>0.0776999986544251</v>
      </c>
      <c r="D21" s="167" t="s">
        <v>56</v>
      </c>
      <c r="E21" s="168"/>
      <c r="F21" s="169" t="n">
        <f aca="false">B21+C21</f>
        <v>0.245899997055531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0.0057999998703599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FONANT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0.0399999991059303</v>
      </c>
      <c r="C24" s="212" t="n">
        <v>0.0419999994337559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0.0408399992436171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HYAFLU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0.00419999990612268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OSCSPX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RHYRIP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84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AUDSPX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85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0.00419999990612268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PHOSPX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86</v>
      </c>
      <c r="B29" s="211" t="n">
        <v>0.0299999993294477</v>
      </c>
      <c r="C29" s="212" t="n">
        <v>0.0209999997168779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0.0262199994921684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BRARIV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87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CHIPOL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88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0.0057999998703599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HILSPX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16</v>
      </c>
      <c r="B32" s="211" t="n">
        <v>0.00999999977648258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0.00999999977648258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CRAFIL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0.100000001490116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0.06220000077039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84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EURSPX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84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FISRIV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91</v>
      </c>
      <c r="B35" s="211" t="n">
        <v>0.00999999977648258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0.0057999998703599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PAASPX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92</v>
      </c>
      <c r="B36" s="211" t="n">
        <v>0.0399999991059303</v>
      </c>
      <c r="C36" s="212" t="n">
        <v>0.0419999994337559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0.0408399992436171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RHYSPX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0.245899997055531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Couze Pavin</v>
      </c>
      <c r="B84" s="175" t="str">
        <f aca="false">C3</f>
        <v>COUZE PAVIN À SAINT-DIERY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14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0.245899997055531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93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94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95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96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97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98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99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100</v>
      </c>
      <c r="S93" s="6"/>
      <c r="T93" s="207" t="str">
        <f aca="false">INDEX($A$23:$A$82,$T$92)</f>
        <v>FONANT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