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3"/>
  </sheets>
  <definedNames>
    <definedName function="false" hidden="false" localSheetId="0" name="_xlnm.Print_Area" vbProcedure="false">'04042100'!$A$1:$Q$82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<sst xmlns="http://schemas.openxmlformats.org/spreadsheetml/2006/main" count="166" uniqueCount="101">
  <si>
    <t xml:space="preserve">Relevés floristiques aquatiques - IBMR</t>
  </si>
  <si>
    <t xml:space="preserve">modèle Irstea-GIS</t>
  </si>
  <si>
    <t xml:space="preserve">AQUABIO</t>
  </si>
  <si>
    <t xml:space="preserve">Angèle LORIENT, Anthony ANTOINE</t>
  </si>
  <si>
    <t xml:space="preserve">la Bouble</t>
  </si>
  <si>
    <t xml:space="preserve">BOUBLE À CHAREIL-CINTRAT</t>
  </si>
  <si>
    <t xml:space="preserve">04042100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</si>
  <si>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</si>
  <si>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</si>
  <si>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</si>
  <si>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</si>
  <si>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</si>
  <si>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</si>
  <si>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</si>
  <si>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</si>
  <si>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</si>
  <si>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</si>
  <si>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</si>
  <si>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</si>
  <si>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</si>
  <si>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</si>
  <si>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</si>
  <si>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</si>
  <si>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</si>
  <si>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</si>
  <si>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</si>
  <si>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</si>
  <si>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</si>
  <si>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</si>
  <si>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</si>
  <si>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</si>
  <si>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</si>
  <si>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</si>
  <si>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</si>
  <si>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</si>
  <si>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</si>
  <si>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</si>
  <si>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</si>
  <si>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</si>
  <si>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</si>
  <si>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</si>
  <si>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</si>
  <si>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</si>
  <si>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</si>
  <si>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</si>
  <si>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</si>
  <si>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</si>
  <si>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</si>
  <si>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</si>
  <si>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</si>
  <si>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</si>
  <si>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</si>
  <si>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</si>
  <si>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</si>
  <si>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</si>
  <si>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</si>
  <si>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</si>
  <si>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</si>
  <si>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</si>
  <si>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</si>
  <si>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</si>
  <si>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</si>
  <si>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</si>
  <si>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</si>
  <si>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</si>
  <si>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</si>
  <si>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</si>
  <si>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</si>
  <si>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</si>
  <si>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</si>
  <si>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</si>
  <si>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</si>
  <si>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</si>
  <si>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</si>
  <si>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</si>
  <si>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</si>
  <si>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</si>
  <si>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</si>
  <si>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</si>
  <si>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</si>
  <si>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</si>
  <si>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CLASPX</t>
  </si>
  <si>
    <t xml:space="preserve">OEDSPX</t>
  </si>
  <si>
    <t xml:space="preserve">PERHYD</t>
  </si>
  <si>
    <t xml:space="preserve">AGRSTO</t>
  </si>
  <si>
    <t xml:space="preserve">LEMMIN</t>
  </si>
  <si>
    <t xml:space="preserve">MELSPX</t>
  </si>
  <si>
    <t xml:space="preserve">PHAARU</t>
  </si>
  <si>
    <t xml:space="preserve">OSCSPX</t>
  </si>
  <si>
    <t xml:space="preserve">TRISPX</t>
  </si>
  <si>
    <t xml:space="preserve">PHOSPX</t>
  </si>
  <si>
    <t xml:space="preserve">STISPX</t>
  </si>
  <si>
    <t xml:space="preserve">HILSPX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</si>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</sst>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42215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9.53658536585366</v>
      </c>
      <c r="N5" s="48"/>
      <c r="O5" s="49" t="s">
        <v>16</v>
      </c>
      <c r="P5" s="50" t="n">
        <v>9.11428571428571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26</v>
      </c>
      <c r="C7" s="66" t="n">
        <v>74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40</v>
      </c>
      <c r="C9" s="66" t="n">
        <v>80</v>
      </c>
      <c r="D9" s="82"/>
      <c r="E9" s="82"/>
      <c r="F9" s="83" t="n">
        <f aca="false">($B9*$B$7+$C9*$C$7)/100</f>
        <v>69.6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40.0460701361299</v>
      </c>
      <c r="C20" s="155" t="n">
        <f aca="false">SUM(C23:C62)</f>
        <v>80.1005011349917</v>
      </c>
      <c r="D20" s="156"/>
      <c r="E20" s="157" t="s">
        <v>53</v>
      </c>
      <c r="F20" s="158" t="n">
        <f aca="false">($B20*$B$7+$C20*$C$7)/100</f>
        <v>69.6863490752876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10.4119782353938</v>
      </c>
      <c r="C21" s="166" t="n">
        <f aca="false">C20*C7/100</f>
        <v>59.2743708398938</v>
      </c>
      <c r="D21" s="167" t="s">
        <v>56</v>
      </c>
      <c r="E21" s="168"/>
      <c r="F21" s="169" t="n">
        <f aca="false">B21+C21</f>
        <v>69.6863490752876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0.00739999983459711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0.00259999994188547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11.4315996170044</v>
      </c>
      <c r="C25" s="212" t="n">
        <v>22.8626003265381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19.8905401420593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5.71429014205933</v>
      </c>
      <c r="C26" s="212" t="n">
        <v>11.4359998703003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9.94835534095764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0.00739999983459711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PERHYD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0.00739999983459711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AGRSTO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0.00739999983459711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LEMMIN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11.4286003112793</v>
      </c>
      <c r="C30" s="212" t="n">
        <v>22.8633003234863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19.8902783203125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PHAARU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0.00739999983459711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OSCSPX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5.71429014205933</v>
      </c>
      <c r="C33" s="212" t="n">
        <v>11.4300003051758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9.9439156627655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TRISPX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16</v>
      </c>
      <c r="B34" s="211" t="n">
        <v>5.71728992462158</v>
      </c>
      <c r="C34" s="212" t="n">
        <v>11.4286003112793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9.94365961074829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DIASPX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0.00739999983459711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PHOSPX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0.00259999994188547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STISPX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HILSPX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69.6863490752876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Bouble</v>
      </c>
      <c r="B84" s="175" t="str">
        <f aca="false">C3</f>
        <v>BOUBLE À CHAREIL-CINTRAT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69.6863490752876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