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160" sheetId="1" state="visible" r:id="rId3"/>
  </sheets>
  <definedNames>
    <definedName function="false" hidden="false" localSheetId="0" name="_xlnm.Print_Area" vbProcedure="false">'04060160'!$A$1:$O$82</definedName>
    <definedName function="false" hidden="false" localSheetId="0" name="Cf." vbProcedure="false"/>
    <definedName function="false" hidden="false" localSheetId="0" name="NOM" vbProcedure="false">'04060160'!$H$1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<sst xmlns="http://schemas.openxmlformats.org/spreadsheetml/2006/main" count="94" uniqueCount="91">
  <si>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</si>
  <si>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</si>
  <si>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</si>
  <si>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Laetitia BLANCHARD, Leslie FOUCRIER</t>
  </si>
  <si>
    <t xml:space="preserve">conforme AFNOR T90-395 oct. 2003</t>
  </si>
  <si>
    <t xml:space="preserve">LA MAGIEURE</t>
  </si>
  <si>
    <t xml:space="preserve">MAGIEURE à VAUX</t>
  </si>
  <si>
    <t xml:space="preserve">04060160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</si>
  <si>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</si>
  <si>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</si>
  <si>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</si>
  <si>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</si>
  <si>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</si>
  <si>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</si>
  <si>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</si>
  <si>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</si>
  <si>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</si>
  <si>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</si>
  <si>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</si>
  <si>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</si>
  <si>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</si>
  <si>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</si>
  <si>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</si>
  <si>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</si>
  <si>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</si>
  <si>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</si>
  <si>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</si>
  <si>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</si>
  <si>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</si>
  <si>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</si>
  <si>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</si>
  <si>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</si>
  <si>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</si>
  <si>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</si>
  <si>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</si>
  <si>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</si>
  <si>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</si>
  <si>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</si>
  <si>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</si>
  <si>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</si>
  <si>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</si>
  <si>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</si>
  <si>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</si>
  <si>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</si>
  <si>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</si>
  <si>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</si>
  <si>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</si>
  <si>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</si>
  <si>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</si>
  <si>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</si>
  <si>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</si>
  <si>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</si>
  <si>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</si>
  <si>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</si>
  <si>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</si>
  <si>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</si>
  <si>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</si>
  <si>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</si>
  <si>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(0,030999999307096 %)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</si>
  <si>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</si>
  <si>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</si>
  <si>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</si>
  <si>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</si>
  <si>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</si>
  <si>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</si>
  <si>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</si>
  <si>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</si>
  <si>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</si>
  <si>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</si>
  <si>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</si>
  <si>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</si>
  <si>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</si>
  <si>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</si>
  <si>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</si>
  <si>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</si>
  <si>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</si>
  <si>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</si>
  <si>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</si>
  <si>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GLEHED</t>
  </si>
  <si>
    <t xml:space="preserve">AMBRIP</t>
  </si>
  <si>
    <t xml:space="preserve">VAUSPX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</si>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</sst>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5</v>
      </c>
      <c r="M5" s="52"/>
      <c r="N5" s="53"/>
      <c r="O5" s="54" t="n">
        <v>4.66666666666667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55</v>
      </c>
      <c r="C7" s="66" t="n">
        <v>45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0.00999999977648258</v>
      </c>
      <c r="C9" s="85" t="n">
        <v>0.00999999977648258</v>
      </c>
      <c r="D9" s="86"/>
      <c r="E9" s="86"/>
      <c r="F9" s="87" t="n">
        <f aca="false">($B9*$B$7+$C9*$C$7)/100</f>
        <v>0.00999999977648258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4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0.0399999991059303</v>
      </c>
      <c r="C20" s="164" t="n">
        <f aca="false">SUM(C23:C82)</f>
        <v>0.0199999995529652</v>
      </c>
      <c r="D20" s="165"/>
      <c r="E20" s="166" t="s">
        <v>52</v>
      </c>
      <c r="F20" s="167" t="n">
        <f aca="false">($B20*$B$7+$C20*$C$7)/100</f>
        <v>0.030999999307096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0.0219999995082617</v>
      </c>
      <c r="C21" s="177" t="n">
        <f aca="false">C20*C7/100</f>
        <v>0.00899999979883432</v>
      </c>
      <c r="D21" s="109" t="str">
        <f aca="false">IF(F21=0,"",IF((ABS(F21-F19))&gt;(0.2*F21),CONCATENATE(" rec. par taxa (",F21," %) supérieur à 20 % !"),""))</f>
        <v> rec. par taxa (0,030999999307096 %)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0.030999999307096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0.00999999977648258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0.00999999977648258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GLEHED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0.00999999977648258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AMBRIP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0.00549999987706542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1</v>
      </c>
      <c r="W25" s="217"/>
      <c r="Y25" s="215" t="str">
        <f aca="false">IF(A25="new.cod","NEWCOD",IF(AND((Z25=""),ISTEXT(A25)),A25,IF(Z25="","",INDEX(,Z25))))</f>
        <v>VAUSPX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0.00549999987706542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1</v>
      </c>
      <c r="W26" s="217"/>
      <c r="Y26" s="215" t="str">
        <f aca="false">IF(A26="new.cod","NEWCOD",IF(AND((Z26=""),ISTEXT(A26)),A26,IF(Z26="","",INDEX(,Z26))))</f>
        <v>CLASPX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/>
      <c r="B27" s="221"/>
      <c r="C27" s="222"/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</v>
      </c>
      <c r="G27" s="226" t="str">
        <f aca="false">IF(A27="","",IF(ISERROR(VLOOKUP($A27,,13,0)),IF(ISERROR(VLOOKUP($A27,,12,0)),"    -",VLOOKUP($A27,,12,0)),VLOOKUP($A27,,13,0)))</f>
        <v/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/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/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str">
        <f aca="false">IF(A27="","",1)</f>
        <v/>
      </c>
    </row>
    <row r="28" customFormat="false" ht="12.75" hidden="false" customHeight="false" outlineLevel="0" collapsed="false">
      <c r="A28" s="220"/>
      <c r="B28" s="221"/>
      <c r="C28" s="222"/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</v>
      </c>
      <c r="G28" s="226" t="str">
        <f aca="false">IF(A28="","",IF(ISERROR(VLOOKUP($A28,,13,0)),IF(ISERROR(VLOOKUP($A28,,12,0)),"    -",VLOOKUP($A28,,12,0)),VLOOKUP($A28,,13,0)))</f>
        <v/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/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/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str">
        <f aca="false">IF(A28="","",1)</f>
        <v/>
      </c>
    </row>
    <row r="29" customFormat="false" ht="12.75" hidden="false" customHeight="false" outlineLevel="0" collapsed="false">
      <c r="A29" s="220"/>
      <c r="B29" s="221"/>
      <c r="C29" s="222"/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</v>
      </c>
      <c r="G29" s="226" t="str">
        <f aca="false">IF(A29="","",IF(ISERROR(VLOOKUP($A29,,13,0)),IF(ISERROR(VLOOKUP($A29,,12,0)),"    -",VLOOKUP($A29,,12,0)),VLOOKUP($A29,,13,0)))</f>
        <v/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/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/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str">
        <f aca="false">IF(A29="","",1)</f>
        <v/>
      </c>
    </row>
    <row r="30" customFormat="false" ht="12.75" hidden="false" customHeight="false" outlineLevel="0" collapsed="false">
      <c r="A30" s="220"/>
      <c r="B30" s="221"/>
      <c r="C30" s="222"/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</v>
      </c>
      <c r="G30" s="226" t="str">
        <f aca="false">IF(A30="","",IF(ISERROR(VLOOKUP($A30,,13,0)),IF(ISERROR(VLOOKUP($A30,,12,0)),"    -",VLOOKUP($A30,,12,0)),VLOOKUP($A30,,13,0)))</f>
        <v/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str">
        <f aca="false">IF(A30="","",1)</f>
        <v/>
      </c>
    </row>
    <row r="31" customFormat="false" ht="12.75" hidden="false" customHeight="false" outlineLevel="0" collapsed="false">
      <c r="A31" s="220"/>
      <c r="B31" s="221"/>
      <c r="C31" s="222"/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</v>
      </c>
      <c r="G31" s="226" t="str">
        <f aca="false">IF(A31="","",IF(ISERROR(VLOOKUP($A31,,13,0)),IF(ISERROR(VLOOKUP($A31,,12,0)),"    -",VLOOKUP($A31,,12,0)),VLOOKUP($A31,,13,0)))</f>
        <v/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</v>
      </c>
      <c r="G32" s="226" t="str">
        <f aca="false">IF(A32="","",IF(ISERROR(VLOOKUP($A32,,13,0)),IF(ISERROR(VLOOKUP($A32,,12,0)),"    -",VLOOKUP($A32,,12,0)),VLOOKUP($A32,,13,0)))</f>
        <v/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</v>
      </c>
      <c r="G33" s="226" t="str">
        <f aca="false">IF(A33="","",IF(ISERROR(VLOOKUP($A33,,13,0)),IF(ISERROR(VLOOKUP($A33,,12,0)),"    -",VLOOKUP($A33,,12,0)),VLOOKUP($A33,,13,0)))</f>
        <v/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</v>
      </c>
      <c r="G34" s="226" t="str">
        <f aca="false">IF(A34="","",IF(ISERROR(VLOOKUP($A34,,13,0)),IF(ISERROR(VLOOKUP($A34,,12,0)),"    -",VLOOKUP($A34,,12,0)),VLOOKUP($A34,,13,0)))</f>
        <v/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</v>
      </c>
      <c r="G35" s="226" t="str">
        <f aca="false">IF(A35="","",IF(ISERROR(VLOOKUP($A35,,13,0)),IF(ISERROR(VLOOKUP($A35,,12,0)),"    -",VLOOKUP($A35,,12,0)),VLOOKUP($A35,,13,0)))</f>
        <v/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</v>
      </c>
      <c r="G36" s="226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82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MAGIEURE</v>
      </c>
      <c r="B84" s="253" t="str">
        <f aca="false">C3</f>
        <v>MAGIEURE à VAUX</v>
      </c>
      <c r="C84" s="254" t="n">
        <f aca="false">A4</f>
        <v>41109</v>
      </c>
      <c r="D84" s="255" t="str">
        <f aca="false">IF(ISERROR(SUM($T$23:$T$82)/SUM($U$23:$U$82)),"",SUM($T$23:$T$82)/SUM($U$23:$U$82))</f>
        <v/>
      </c>
      <c r="E84" s="256" t="n">
        <f aca="false">N13</f>
        <v>4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0.030999999307096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83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84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85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86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87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88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89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90</v>
      </c>
      <c r="R93" s="9"/>
      <c r="S93" s="215" t="str">
        <f aca="false">INDEX($A$23:$A$82,$S$92)</f>
        <v>GLEHED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2024-03-14T21:48:32Z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