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0002" sheetId="1" state="visible" r:id="rId3"/>
  </sheets>
  <definedNames>
    <definedName function="false" hidden="false" localSheetId="0" name="_xlnm.Print_Area" vbProcedure="false">'04430002'!$A$1:$Q$82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<sst xmlns="http://schemas.openxmlformats.org/spreadsheetml/2006/main" count="161" uniqueCount="96">
  <si>
    <t xml:space="preserve">Relevés floristiques aquatiques - IBMR</t>
  </si>
  <si>
    <t xml:space="preserve">AQUABIO</t>
  </si>
  <si>
    <t xml:space="preserve">Nicolas CONDUCHE, Rémy MARCEL</t>
  </si>
  <si>
    <t xml:space="preserve">le Gourcet</t>
  </si>
  <si>
    <t xml:space="preserve">LE GOURCET A BUSSET</t>
  </si>
  <si>
    <t xml:space="preserve">04430002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</si>
  <si>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</si>
  <si>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</si>
  <si>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</si>
  <si>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</si>
  <si>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</si>
  <si>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</si>
  <si>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</si>
  <si>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</si>
  <si>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</si>
  <si>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HYAFLU</t>
  </si>
  <si>
    <t xml:space="preserve">Faciès dominant</t>
  </si>
  <si>
    <t xml:space="preserve">rapide</t>
  </si>
  <si>
    <t xml:space="preserve">radier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</si>
  <si>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</si>
  <si>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</si>
  <si>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</si>
  <si>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</si>
  <si>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</si>
  <si>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</si>
  <si>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</si>
  <si>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</si>
  <si>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</si>
  <si>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</si>
  <si>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</si>
  <si>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</si>
  <si>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</si>
  <si>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</si>
  <si>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</si>
  <si>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</si>
  <si>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</si>
  <si>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</si>
  <si>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</si>
  <si>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</si>
  <si>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</si>
  <si>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</si>
  <si>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</si>
  <si>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</si>
  <si>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</si>
  <si>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</si>
  <si>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</si>
  <si>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</si>
  <si>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</si>
  <si>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</si>
  <si>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</si>
  <si>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</si>
  <si>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</si>
  <si>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</si>
  <si>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</si>
  <si>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</si>
  <si>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</si>
  <si>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</si>
  <si>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</si>
  <si>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</si>
  <si>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</si>
  <si>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</si>
  <si>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</si>
  <si>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</si>
  <si>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</si>
  <si>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</si>
  <si>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</si>
  <si>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</si>
  <si>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</si>
  <si>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</si>
  <si>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</si>
  <si>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</si>
  <si>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</si>
  <si>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</si>
  <si>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</si>
  <si>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</si>
  <si>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</si>
  <si>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</si>
  <si>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FONANT</t>
  </si>
  <si>
    <t xml:space="preserve"> -</t>
  </si>
  <si>
    <t xml:space="preserve">FISCRA</t>
  </si>
  <si>
    <t xml:space="preserve">PORPIN</t>
  </si>
  <si>
    <t xml:space="preserve">RHYRIP</t>
  </si>
  <si>
    <t xml:space="preserve">AUDSPX</t>
  </si>
  <si>
    <t xml:space="preserve">LEASPX</t>
  </si>
  <si>
    <t xml:space="preserve">THAALO</t>
  </si>
  <si>
    <t xml:space="preserve">FISTAX</t>
  </si>
  <si>
    <t xml:space="preserve">LYSNUM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</si>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</sst>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42536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12.4444444444444</v>
      </c>
      <c r="N5" s="48"/>
      <c r="O5" s="49" t="s">
        <v>15</v>
      </c>
      <c r="P5" s="50" t="n">
        <v>12.8571428571429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23</v>
      </c>
      <c r="C7" s="66" t="n">
        <v>77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2.09999990463257</v>
      </c>
      <c r="C9" s="66" t="n">
        <v>4.19999980926514</v>
      </c>
      <c r="D9" s="82"/>
      <c r="E9" s="82"/>
      <c r="F9" s="83" t="n">
        <f aca="false">($B9*$B$7+$C9*$C$7)/100</f>
        <v>3.71699983119965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11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2.14999999850988</v>
      </c>
      <c r="C20" s="155" t="n">
        <f aca="false">SUM(C23:C82)</f>
        <v>4.31999998167157</v>
      </c>
      <c r="D20" s="156"/>
      <c r="E20" s="157" t="s">
        <v>52</v>
      </c>
      <c r="F20" s="158" t="n">
        <f aca="false">($B20*$B$7+$C20*$C$7)/100</f>
        <v>3.82089998554438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0.494499999657273</v>
      </c>
      <c r="C21" s="166" t="n">
        <f aca="false">C20*C7/100</f>
        <v>3.32639998588711</v>
      </c>
      <c r="D21" s="167" t="s">
        <v>55</v>
      </c>
      <c r="E21" s="168"/>
      <c r="F21" s="169" t="n">
        <f aca="false">B21+C21</f>
        <v>3.82089998554438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0.00769999982789159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FONANT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15</v>
      </c>
      <c r="B24" s="211" t="n">
        <v>0.00999999977648258</v>
      </c>
      <c r="C24" s="212" t="n">
        <v>0.200000002980232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0.15630000224337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HYAFLU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0.00769999982789159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FISCRA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0.00769999982789159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PORPIN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2</v>
      </c>
      <c r="C27" s="212" t="n">
        <v>4.01999998092651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3.55539998531342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RHYRIP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0.0199999995529652</v>
      </c>
      <c r="C28" s="212" t="n">
        <v>0.0199999995529652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0.0199999995529652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AUDSPX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0.0666666999459267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0.0230333408154547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LEASPX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THAALO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0.00769999982789159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FISTAX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0.00769999982789159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LYSNUM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0.0433332994580269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0.0176666587032378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PAASPX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3.82089998554438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Gourcet</v>
      </c>
      <c r="B84" s="175" t="str">
        <f aca="false">C3</f>
        <v>LE GOURCET A BUSSET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11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3.82089998554438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92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93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94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95</v>
      </c>
      <c r="S93" s="6"/>
      <c r="T93" s="207" t="str">
        <f aca="false">INDEX($A$23:$A$82,$T$92)</f>
        <v>FONANT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2024-04-24T21:17:16Z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