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3"/>
  </sheets>
  <definedNames>
    <definedName function="false" hidden="false" localSheetId="0" name="_xlnm.Print_Area" vbProcedure="false">'04433002'!$A$1:$Q$82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<sst xmlns="http://schemas.openxmlformats.org/spreadsheetml/2006/main" count="171" uniqueCount="107">
  <si>
    <t xml:space="preserve">Relevés floristiques aquatiques - IBMR</t>
  </si>
  <si>
    <t xml:space="preserve">AQUABIO</t>
  </si>
  <si>
    <t xml:space="preserve">Nicolas CONDUCHE, Sarah MILLET</t>
  </si>
  <si>
    <t xml:space="preserve">la Sioule</t>
  </si>
  <si>
    <t xml:space="preserve">R SIOULE A CHOUVIGNY</t>
  </si>
  <si>
    <t xml:space="preserve">04433002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</si>
  <si>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</si>
  <si>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</si>
  <si>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</si>
  <si>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</si>
  <si>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</si>
  <si>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</si>
  <si>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</si>
  <si>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</si>
  <si>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</si>
  <si>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</si>
  <si>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</si>
  <si>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</si>
  <si>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</si>
  <si>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</si>
  <si>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</si>
  <si>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</si>
  <si>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</si>
  <si>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</si>
  <si>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</si>
  <si>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</si>
  <si>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</si>
  <si>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</si>
  <si>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</si>
  <si>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</si>
  <si>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</si>
  <si>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</si>
  <si>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</si>
  <si>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</si>
  <si>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</si>
  <si>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</si>
  <si>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</si>
  <si>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</si>
  <si>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</si>
  <si>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</si>
  <si>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</si>
  <si>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</si>
  <si>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</si>
  <si>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</si>
  <si>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</si>
  <si>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</si>
  <si>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</si>
  <si>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</si>
  <si>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</si>
  <si>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</si>
  <si>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</si>
  <si>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</si>
  <si>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</si>
  <si>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</si>
  <si>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</si>
  <si>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</si>
  <si>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</si>
  <si>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</si>
  <si>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</si>
  <si>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</si>
  <si>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</si>
  <si>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</si>
  <si>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</si>
  <si>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</si>
  <si>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</si>
  <si>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</si>
  <si>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</si>
  <si>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</si>
  <si>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</si>
  <si>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</si>
  <si>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</si>
  <si>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</si>
  <si>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</si>
  <si>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</si>
  <si>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</si>
  <si>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</si>
  <si>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</si>
  <si>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</si>
  <si>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</si>
  <si>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</si>
  <si>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OEDSPX</t>
  </si>
  <si>
    <t xml:space="preserve">ELONUT</t>
  </si>
  <si>
    <t xml:space="preserve">FONANT</t>
  </si>
  <si>
    <t xml:space="preserve">LYNSPX</t>
  </si>
  <si>
    <t xml:space="preserve">MELSPX</t>
  </si>
  <si>
    <t xml:space="preserve">PHAARU</t>
  </si>
  <si>
    <t xml:space="preserve">DIASPX</t>
  </si>
  <si>
    <t xml:space="preserve">FISCRA</t>
  </si>
  <si>
    <t xml:space="preserve">RANPEU</t>
  </si>
  <si>
    <t xml:space="preserve">PHOSPX</t>
  </si>
  <si>
    <t xml:space="preserve">POTALP</t>
  </si>
  <si>
    <t xml:space="preserve">STISPX</t>
  </si>
  <si>
    <t xml:space="preserve">CARSPX</t>
  </si>
  <si>
    <t xml:space="preserve">CASSEP</t>
  </si>
  <si>
    <t xml:space="preserve">COCSPX</t>
  </si>
  <si>
    <t xml:space="preserve">EQUARV</t>
  </si>
  <si>
    <t xml:space="preserve">GOMSPX</t>
  </si>
  <si>
    <t xml:space="preserve">HEOSPX</t>
  </si>
  <si>
    <t xml:space="preserve">PAASPX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</si>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</sst>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42942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10.7647058823529</v>
      </c>
      <c r="N5" s="48"/>
      <c r="O5" s="49" t="s">
        <v>15</v>
      </c>
      <c r="P5" s="50" t="n">
        <v>9.85714285714286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/>
      <c r="D6" s="54"/>
      <c r="E6" s="54"/>
      <c r="F6" s="55"/>
      <c r="G6" s="43"/>
      <c r="H6" s="41"/>
      <c r="I6" s="6"/>
      <c r="J6" s="56"/>
      <c r="K6" s="57"/>
      <c r="L6" s="58" t="s">
        <v>18</v>
      </c>
      <c r="M6" s="59" t="s">
        <v>19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30.7999992370605</v>
      </c>
      <c r="C9" s="66"/>
      <c r="D9" s="82"/>
      <c r="E9" s="82"/>
      <c r="F9" s="83" t="n">
        <f aca="false">($B9*$B$7+$C9*$C$7)/100</f>
        <v>30.7999992370605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22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31.0599995013326</v>
      </c>
      <c r="C20" s="155" t="n">
        <f aca="false">SUM(C23:C82)</f>
        <v>0</v>
      </c>
      <c r="D20" s="156"/>
      <c r="E20" s="157" t="s">
        <v>52</v>
      </c>
      <c r="F20" s="158" t="n">
        <f aca="false">($B20*$B$7+$C20*$C$7)/100</f>
        <v>31.0599995013326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31.0599995013326</v>
      </c>
      <c r="C21" s="166" t="n">
        <f aca="false">C20*C7/100</f>
        <v>0</v>
      </c>
      <c r="D21" s="167" t="s">
        <v>55</v>
      </c>
      <c r="E21" s="168"/>
      <c r="F21" s="169" t="n">
        <f aca="false">B21+C21</f>
        <v>31.0599995013326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22.2999992370605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22.2999992370605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0.0199999995529652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0.0199999995529652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OEDSPX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ELONUT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FONANT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LYNSPX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0.0399999991059303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0.0399999991059303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MELSPX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0.00999999977648258</v>
      </c>
      <c r="C30" s="212" t="n">
        <v>0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PHAARU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0.0199999995529652</v>
      </c>
      <c r="C31" s="212" t="n">
        <v>0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0.0199999995529652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DIASPX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FISCRA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0.0199999995529652</v>
      </c>
      <c r="C33" s="212" t="n">
        <v>0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0.0199999995529652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RANPEU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0.109999999403954</v>
      </c>
      <c r="C34" s="212" t="n">
        <v>0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0.109999999403954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PHOSPX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90</v>
      </c>
      <c r="B35" s="211" t="n">
        <v>0.00999999977648258</v>
      </c>
      <c r="C35" s="212" t="n">
        <v>0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0.00999999977648258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POTALP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91</v>
      </c>
      <c r="B36" s="211" t="n">
        <v>0.0199999995529652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0.0199999995529652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STISPX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15</v>
      </c>
      <c r="B37" s="211" t="n">
        <v>1</v>
      </c>
      <c r="C37" s="212" t="n">
        <v>0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1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HILSPX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0.00999999977648258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CARSPX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0.00999999977648258</v>
      </c>
      <c r="C39" s="212" t="n">
        <v>0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CASSEP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94</v>
      </c>
      <c r="B40" s="211" t="n">
        <v>2.40000009536743</v>
      </c>
      <c r="C40" s="212" t="n">
        <v>0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2.40000009536743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COCSPX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95</v>
      </c>
      <c r="B41" s="211" t="n">
        <v>0.00999999977648258</v>
      </c>
      <c r="C41" s="212" t="n">
        <v>0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0.00999999977648258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non répertorié ou synonyme. Vérifiez !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>EQUARV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96</v>
      </c>
      <c r="B42" s="211" t="n">
        <v>4.82000017166138</v>
      </c>
      <c r="C42" s="212" t="n">
        <v>0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4.82000017166138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non répertorié ou synonyme. Vérifiez !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>GOMSPX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 t="s">
        <v>97</v>
      </c>
      <c r="B43" s="211" t="n">
        <v>0.00999999977648258</v>
      </c>
      <c r="C43" s="212" t="n">
        <v>0</v>
      </c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n">
        <f aca="false">IF(AND(OR(A43="",A43="!!!!!!"),B43="",C43=""),"",IF(OR(AND(B43="",C43=""),ISERROR(C43+B43)),"!!!",($B43*$B$7+$C43*$C$7)/100))</f>
        <v>0.00999999977648258</v>
      </c>
      <c r="G43" s="216" t="str">
        <f aca="false">IF(A43="","",IF(ISERROR(VLOOKUP($A43,,9,0)),IF(ISERROR(VLOOKUP($A43,,8,0)),"    -",VLOOKUP($A43,,8,0)),VLOOKUP($A43,,9,0)))</f>
        <v>    -</v>
      </c>
      <c r="H43" s="217" t="str">
        <f aca="false">IF(A43="","x",IF(ISERROR(VLOOKUP($A43,,10,0)),IF(ISERROR(VLOOKUP($A43,,9,0)),"x",VLOOKUP($A43,,9,0)),VLOOKUP($A43,,10,0)))</f>
        <v>x</v>
      </c>
      <c r="I43" s="6" t="n">
        <f aca="false">IF(A43="","",1)</f>
        <v>1</v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>non répertorié ou synonyme. Vérifiez !</v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>HEOSPX</v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 t="s">
        <v>98</v>
      </c>
      <c r="B44" s="211" t="n">
        <v>0.200000002980232</v>
      </c>
      <c r="C44" s="212" t="n">
        <v>0</v>
      </c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n">
        <f aca="false">IF(AND(OR(A44="",A44="!!!!!!"),B44="",C44=""),"",IF(OR(AND(B44="",C44=""),ISERROR(C44+B44)),"!!!",($B44*$B$7+$C44*$C$7)/100))</f>
        <v>0.200000002980232</v>
      </c>
      <c r="G44" s="216" t="str">
        <f aca="false">IF(A44="","",IF(ISERROR(VLOOKUP($A44,,9,0)),IF(ISERROR(VLOOKUP($A44,,8,0)),"    -",VLOOKUP($A44,,8,0)),VLOOKUP($A44,,9,0)))</f>
        <v>    -</v>
      </c>
      <c r="H44" s="217" t="str">
        <f aca="false">IF(A44="","x",IF(ISERROR(VLOOKUP($A44,,10,0)),IF(ISERROR(VLOOKUP($A44,,9,0)),"x",VLOOKUP($A44,,9,0)),VLOOKUP($A44,,10,0)))</f>
        <v>x</v>
      </c>
      <c r="I44" s="6" t="n">
        <f aca="false">IF(A44="","",1)</f>
        <v>1</v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>non répertorié ou synonyme. Vérifiez !</v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>PAASPX</v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31.0599995013326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Sioule</v>
      </c>
      <c r="B84" s="175" t="str">
        <f aca="false">C3</f>
        <v>R SIOULE A CHOUVIGNY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31.0599995013326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99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100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101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102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103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104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105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106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2024-06-19T17:13:44Z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