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4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<sst xmlns="http://schemas.openxmlformats.org/spreadsheetml/2006/main" count="6490" uniqueCount="5303">
  <si>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</si>
  <si>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</si>
  <si>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</si>
  <si>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</si>
  <si>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</si>
  <si>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</si>
  <si>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</si>
  <si>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</si>
  <si>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</si>
  <si>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</si>
  <si>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</si>
  <si>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</si>
  <si>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</si>
  <si>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</si>
  <si>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</si>
  <si>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</si>
  <si>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</si>
  <si>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</si>
  <si>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</si>
  <si>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</si>
  <si>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</si>
  <si>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</si>
  <si>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</si>
  <si>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</si>
  <si>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</si>
  <si>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</si>
  <si>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</si>
  <si>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</si>
  <si>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</si>
  <si>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</si>
  <si>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</si>
  <si>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</si>
  <si>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</si>
  <si>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</si>
  <si>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</si>
  <si>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</si>
  <si>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</si>
  <si>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</si>
  <si>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</si>
  <si>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</si>
  <si>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</si>
  <si>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</si>
  <si>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</si>
  <si>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</si>
  <si>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</si>
  <si>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</si>
  <si>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</si>
  <si>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</si>
  <si>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</si>
  <si>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</si>
  <si>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</si>
  <si>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</si>
  <si>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</si>
  <si>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</si>
  <si>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</si>
  <si>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</si>
  <si>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</si>
  <si>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</si>
  <si>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</si>
  <si>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</si>
  <si>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</si>
  <si>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</si>
  <si>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</si>
  <si>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</si>
  <si>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</si>
  <si>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</si>
  <si>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</si>
  <si>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</si>
  <si>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</si>
  <si>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</si>
  <si>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</si>
  <si>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</si>
  <si>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</si>
  <si>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</si>
  <si>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</si>
  <si>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</si>
  <si>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</si>
  <si>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</si>
  <si>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</si>
  <si>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</si>
  <si>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</si>
  <si>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</si>
  <si>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</si>
  <si>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</si>
  <si>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</si>
  <si>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</si>
  <si>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</si>
  <si>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</si>
  <si>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</si>
  <si>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</si>
  <si>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</si>
  <si>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</si>
  <si>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</si>
  <si>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</si>
  <si>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</si>
  <si>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</si>
  <si>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</si>
  <si>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</si>
  <si>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</si>
  <si>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</si>
  <si>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</si>
  <si>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</si>
  <si>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</si>
  <si>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</si>
  <si>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</si>
  <si>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</si>
  <si>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</si>
  <si>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</si>
  <si>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</si>
  <si>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</si>
  <si>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</si>
  <si>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</si>
  <si>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</si>
  <si>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</si>
  <si>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</si>
  <si>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</si>
  <si>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</si>
  <si>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</si>
  <si>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</si>
  <si>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</si>
  <si>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</si>
  <si>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</si>
  <si>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</si>
  <si>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</si>
  <si>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</si>
  <si>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</si>
  <si>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</si>
  <si>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</si>
  <si>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</si>
  <si>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</si>
  <si>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</si>
  <si>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</si>
  <si>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</si>
  <si>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</si>
  <si>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</si>
  <si>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</si>
  <si>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</si>
  <si>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</si>
  <si>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</si>
  <si>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</si>
  <si>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</si>
  <si>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</si>
  <si>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</si>
  <si>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</si>
  <si>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</si>
  <si>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</si>
  <si>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</si>
  <si>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</si>
  <si>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</si>
  <si>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</si>
  <si>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</si>
  <si>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</si>
  <si>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</si>
  <si>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</si>
  <si>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</si>
  <si>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</si>
  <si>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</si>
  <si>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</si>
  <si>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</si>
  <si>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</si>
  <si>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</si>
  <si>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</si>
  <si>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</si>
  <si>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</si>
  <si>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</si>
  <si>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</si>
  <si>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</si>
  <si>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</si>
  <si>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</si>
  <si>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</si>
  <si>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</si>
  <si>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</si>
  <si>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</si>
  <si>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</si>
  <si>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</si>
  <si>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</si>
  <si>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</si>
  <si>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</si>
  <si>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</si>
  <si>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</si>
  <si>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</si>
  <si>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</si>
  <si>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</si>
  <si>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</si>
  <si>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</si>
  <si>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</si>
  <si>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</si>
  <si>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</si>
  <si>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</si>
  <si>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</si>
  <si>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</si>
  <si>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</si>
  <si>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</si>
  <si>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</si>
  <si>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</si>
  <si>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</si>
  <si>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</si>
  <si>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</si>
  <si>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</si>
  <si>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</si>
  <si>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</si>
  <si>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</si>
  <si>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</si>
  <si>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</si>
  <si>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</si>
  <si>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</si>
  <si>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</si>
  <si>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</si>
  <si>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</si>
  <si>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</si>
  <si>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</si>
  <si>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</si>
  <si>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</si>
  <si>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</si>
  <si>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</si>
  <si>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</si>
  <si>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</si>
  <si>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</si>
  <si>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</si>
  <si>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</si>
  <si>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</si>
  <si>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</si>
  <si>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</si>
  <si>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</si>
  <si>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</si>
  <si>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</si>
  <si>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</si>
  <si>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</si>
  <si>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</si>
  <si>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</si>
  <si>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</si>
  <si>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</si>
  <si>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</si>
  <si>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</si>
  <si>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</si>
  <si>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</si>
  <si>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</si>
  <si>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</si>
  <si>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</si>
  <si>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</si>
  <si>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</si>
  <si>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</si>
  <si>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</si>
  <si>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</si>
  <si>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</si>
  <si>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</si>
  <si>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</si>
  <si>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</si>
  <si>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</si>
  <si>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</si>
  <si>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</si>
  <si>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</si>
  <si>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</si>
  <si>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</si>
  <si>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</si>
  <si>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</si>
  <si>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</si>
  <si>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</si>
  <si>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</si>
  <si>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</si>
  <si>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</si>
  <si>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</si>
  <si>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</si>
  <si>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</si>
  <si>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</si>
  <si>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</si>
  <si>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</si>
  <si>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</si>
  <si>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</si>
  <si>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</si>
  <si>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</si>
  <si>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</si>
  <si>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</si>
  <si>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</si>
  <si>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</si>
  <si>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</si>
  <si>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</si>
  <si>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</si>
  <si>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</si>
  <si>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</si>
  <si>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</si>
  <si>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</si>
  <si>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</si>
  <si>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</si>
  <si>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</si>
  <si>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</si>
  <si>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</si>
  <si>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</si>
  <si>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</si>
  <si>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</si>
  <si>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</si>
  <si>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</si>
  <si>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</si>
  <si>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</si>
  <si>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</si>
  <si>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</si>
  <si>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</si>
  <si>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</si>
  <si>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</si>
  <si>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</si>
  <si>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</si>
  <si>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</si>
  <si>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</si>
  <si>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</si>
  <si>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</si>
  <si>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</si>
  <si>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</si>
  <si>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</si>
  <si>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</si>
  <si>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</si>
  <si>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</si>
  <si>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</si>
  <si>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</si>
  <si>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</si>
  <si>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</si>
  <si>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</si>
  <si>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</si>
  <si>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</si>
  <si>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</si>
  <si>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</si>
  <si>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</si>
  <si>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</si>
  <si>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</si>
  <si>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</si>
  <si>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</si>
  <si>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</si>
  <si>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</si>
  <si>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</si>
  <si>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</si>
  <si>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</si>
  <si>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</si>
  <si>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</si>
  <si>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</si>
  <si>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</si>
  <si>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</si>
  <si>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</si>
  <si>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</si>
  <si>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</si>
  <si>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</si>
  <si>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</si>
  <si>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</si>
  <si>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</si>
  <si>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</si>
  <si>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</si>
  <si>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</si>
  <si>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</si>
  <si>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</si>
  <si>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</si>
  <si>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</si>
  <si>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</si>
  <si>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</si>
  <si>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</si>
  <si>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</si>
  <si>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</si>
  <si>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</si>
  <si>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</si>
  <si>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</si>
  <si>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</si>
  <si>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</si>
  <si>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</si>
  <si>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</si>
  <si>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</si>
  <si>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</si>
  <si>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</si>
  <si>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</si>
  <si>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</si>
  <si>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</si>
  <si>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</si>
  <si>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</si>
  <si>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</si>
  <si>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</si>
  <si>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</si>
  <si>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</si>
  <si>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</si>
  <si>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</si>
  <si>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</si>
  <si>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</si>
  <si>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</si>
  <si>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</si>
  <si>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</si>
  <si>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</si>
  <si>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</si>
  <si>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</si>
  <si>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</si>
  <si>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</si>
  <si>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</si>
  <si>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</si>
  <si>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</si>
  <si>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</si>
  <si>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</si>
  <si>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</si>
  <si>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</si>
  <si>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</si>
  <si>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</si>
  <si>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</si>
  <si>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</si>
  <si>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</si>
  <si>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</si>
  <si>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</si>
  <si>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</si>
  <si>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</si>
  <si>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</si>
  <si>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</si>
  <si>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</si>
  <si>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</si>
  <si>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</si>
  <si>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</si>
  <si>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</si>
  <si>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</si>
  <si>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</si>
  <si>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</si>
  <si>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</si>
  <si>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</si>
  <si>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</si>
  <si>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</si>
  <si>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</si>
  <si>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</si>
  <si>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</si>
  <si>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</si>
  <si>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</si>
  <si>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</si>
  <si>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</si>
  <si>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</si>
  <si>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</si>
  <si>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</si>
  <si>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</si>
  <si>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</si>
  <si>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</si>
  <si>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</si>
  <si>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</si>
  <si>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</si>
  <si>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</si>
  <si>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</si>
  <si>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</si>
  <si>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</si>
  <si>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</si>
  <si>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</si>
  <si>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</si>
  <si>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</si>
  <si>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</si>
  <si>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</si>
  <si>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</si>
  <si>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</si>
  <si>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</si>
  <si>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</si>
  <si>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</si>
  <si>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</si>
  <si>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</si>
  <si>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</si>
  <si>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</si>
  <si>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</si>
  <si>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</si>
  <si>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</si>
  <si>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</si>
  <si>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</si>
  <si>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</si>
  <si>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</si>
  <si>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</si>
  <si>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</si>
  <si>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</si>
  <si>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</si>
  <si>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</si>
  <si>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</si>
  <si>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</si>
  <si>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</si>
  <si>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</si>
  <si>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</si>
  <si>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</si>
  <si>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</si>
  <si>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</si>
  <si>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</si>
  <si>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</si>
  <si>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</si>
  <si>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</si>
  <si>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</si>
  <si>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</si>
  <si>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</si>
  <si>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</si>
  <si>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</si>
  <si>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</si>
  <si>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</si>
  <si>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</si>
  <si>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</si>
  <si>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</si>
  <si>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</si>
  <si>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</si>
  <si>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</si>
  <si>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</si>
  <si>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</si>
  <si>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</si>
  <si>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</si>
  <si>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</si>
  <si>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</si>
  <si>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</si>
  <si>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</si>
  <si>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</si>
  <si>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</si>
  <si>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</si>
  <si>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</si>
  <si>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</si>
  <si>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</si>
  <si>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</si>
  <si>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</si>
  <si>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</si>
  <si>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</si>
  <si>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</si>
  <si>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</si>
  <si>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</si>
  <si>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</si>
  <si>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</si>
  <si>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</si>
  <si>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</si>
  <si>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</si>
  <si>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</si>
  <si>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</si>
  <si>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</si>
  <si>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</si>
  <si>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</si>
  <si>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</si>
  <si>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</si>
  <si>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</si>
  <si>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</si>
  <si>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</si>
  <si>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</si>
  <si>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</si>
  <si>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</si>
  <si>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</si>
  <si>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</si>
  <si>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</si>
  <si>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</si>
  <si>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</si>
  <si>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</si>
  <si>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</si>
  <si>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</si>
  <si>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</si>
  <si>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</si>
  <si>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</si>
  <si>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</si>
  <si>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</si>
  <si>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</si>
  <si>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</si>
  <si>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</si>
  <si>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</si>
  <si>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</si>
  <si>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</si>
  <si>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</si>
  <si>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</si>
  <si>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</si>
  <si>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</si>
  <si>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</si>
  <si>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</si>
  <si>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</si>
  <si>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</si>
  <si>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</si>
  <si>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</si>
  <si>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</si>
  <si>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</si>
  <si>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</si>
  <si>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</si>
  <si>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</si>
  <si>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</si>
  <si>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</si>
  <si>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</si>
  <si>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</si>
  <si>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</si>
  <si>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</si>
  <si>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</si>
  <si>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</si>
  <si>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</si>
  <si>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</si>
  <si>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</si>
  <si>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</si>
  <si>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</si>
  <si>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</si>
  <si>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</si>
  <si>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</si>
  <si>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</si>
  <si>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</si>
  <si>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</si>
  <si>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</si>
  <si>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</si>
  <si>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</si>
  <si>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</si>
  <si>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</si>
  <si>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</si>
  <si>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</si>
  <si>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</si>
  <si>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</si>
  <si>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</si>
  <si>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</si>
  <si>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</si>
  <si>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</si>
  <si>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</si>
  <si>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</si>
  <si>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</si>
  <si>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</si>
  <si>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</si>
  <si>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</si>
  <si>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</si>
  <si>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</si>
  <si>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</si>
  <si>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</si>
  <si>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</si>
  <si>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</si>
  <si>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</si>
  <si>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</si>
  <si>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</si>
  <si>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</si>
  <si>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</si>
  <si>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</si>
  <si>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</si>
  <si>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</si>
  <si>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</si>
  <si>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</si>
  <si>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</si>
  <si>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</si>
  <si>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</si>
  <si>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</si>
  <si>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</si>
  <si>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</si>
  <si>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</si>
  <si>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</si>
  <si>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</si>
  <si>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</si>
  <si>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</si>
  <si>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</si>
  <si>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</si>
  <si>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</si>
  <si>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</si>
  <si>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</si>
  <si>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</si>
  <si>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</si>
  <si>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</si>
  <si>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</si>
  <si>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</si>
  <si>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</si>
  <si>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</si>
  <si>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</si>
  <si>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</si>
  <si>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</si>
  <si>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</si>
  <si>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</si>
  <si>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</si>
  <si>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</si>
  <si>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</si>
  <si>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</si>
  <si>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</si>
  <si>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</si>
  <si>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</si>
  <si>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</si>
  <si>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</si>
  <si>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</si>
  <si>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</si>
  <si>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</si>
  <si>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</si>
  <si>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</si>
  <si>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</si>
  <si>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</si>
  <si>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</si>
  <si>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</si>
  <si>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</si>
  <si>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</si>
  <si>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</si>
  <si>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</si>
  <si>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</si>
  <si>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</si>
  <si>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</si>
  <si>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</si>
  <si>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</si>
  <si>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</si>
  <si>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</si>
  <si>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</si>
  <si>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</si>
  <si>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</si>
  <si>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</si>
  <si>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</si>
  <si>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</si>
  <si>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</si>
  <si>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</si>
  <si>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</si>
  <si>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</si>
  <si>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</si>
  <si>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</si>
  <si>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</si>
  <si>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</si>
  <si>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</si>
  <si>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</si>
  <si>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</si>
  <si>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</si>
  <si>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</si>
  <si>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</si>
  <si>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</si>
  <si>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</si>
  <si>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</si>
  <si>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</si>
  <si>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</si>
  <si>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</si>
  <si>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</si>
  <si>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</si>
  <si>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</si>
  <si>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</si>
  <si>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</si>
  <si>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</si>
  <si>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</si>
  <si>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</si>
  <si>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</si>
  <si>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</si>
  <si>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</si>
  <si>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</si>
  <si>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</si>
  <si>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</si>
  <si>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</si>
  <si>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</si>
  <si>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</si>
  <si>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</si>
  <si>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</si>
  <si>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</si>
  <si>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</si>
  <si>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</si>
  <si>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</si>
  <si>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</si>
  <si>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</si>
  <si>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</si>
  <si>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</si>
  <si>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</si>
  <si>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</si>
  <si>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</si>
  <si>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</si>
  <si>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</si>
  <si>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</si>
  <si>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</si>
  <si>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</si>
  <si>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</si>
  <si>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</si>
  <si>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</si>
  <si>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</si>
  <si>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</si>
  <si>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</si>
  <si>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</si>
  <si>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</si>
  <si>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</si>
  <si>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</si>
  <si>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</si>
  <si>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</si>
  <si>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</si>
  <si>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</si>
  <si>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</si>
  <si>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</si>
  <si>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</si>
  <si>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</si>
  <si>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</si>
  <si>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</si>
  <si>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</si>
  <si>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</si>
  <si>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</si>
  <si>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</si>
  <si>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</si>
  <si>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</si>
  <si>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</si>
  <si>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</si>
  <si>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</si>
  <si>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</si>
  <si>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</si>
  <si>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</si>
  <si>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</si>
  <si>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</si>
  <si>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</si>
  <si>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</si>
  <si>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</si>
  <si>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</si>
  <si>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</si>
  <si>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</si>
  <si>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</si>
  <si>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</si>
  <si>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</si>
  <si>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</si>
  <si>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</si>
  <si>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</si>
  <si>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</si>
  <si>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</si>
  <si>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</si>
  <si>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</si>
  <si>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</si>
  <si>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</si>
  <si>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</si>
  <si>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</si>
  <si>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</si>
  <si>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</si>
  <si>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</si>
  <si>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</si>
  <si>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</si>
  <si>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</si>
  <si>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</si>
  <si>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</si>
  <si>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</si>
  <si>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</si>
  <si>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</si>
  <si>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</si>
  <si>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</si>
  <si>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</si>
  <si>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</si>
  <si>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</si>
  <si>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</si>
  <si>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</si>
  <si>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</si>
  <si>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</si>
  <si>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</si>
  <si>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</si>
  <si>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</si>
  <si>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</si>
  <si>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</si>
  <si>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</si>
  <si>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</si>
  <si>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</si>
  <si>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</si>
  <si>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</si>
  <si>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</si>
  <si>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</si>
  <si>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</si>
  <si>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</si>
  <si>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</si>
  <si>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</si>
  <si>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</si>
  <si>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</si>
  <si>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</si>
  <si>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</si>
  <si>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</si>
  <si>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</si>
  <si>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</si>
  <si>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</si>
  <si>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</si>
  <si>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</si>
  <si>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</si>
  <si>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</si>
  <si>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</si>
  <si>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</si>
  <si>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</si>
  <si>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</si>
  <si>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</si>
  <si>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</si>
  <si>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</si>
  <si>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</si>
  <si>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</si>
  <si>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</si>
  <si>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</si>
  <si>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</si>
  <si>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</si>
  <si>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</si>
  <si>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</si>
  <si>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</si>
  <si>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</si>
  <si>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</si>
  <si>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</si>
  <si>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</si>
  <si>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</si>
  <si>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</si>
  <si>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</si>
  <si>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</si>
  <si>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</si>
  <si>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</si>
  <si>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</si>
  <si>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</si>
  <si>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</si>
  <si>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</si>
  <si>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</si>
  <si>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</si>
  <si>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</si>
  <si>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</si>
  <si>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</si>
  <si>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</si>
  <si>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</si>
  <si>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</si>
  <si>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</si>
  <si>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</si>
  <si>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</si>
  <si>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</si>
  <si>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</si>
  <si>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</si>
  <si>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</si>
  <si>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</si>
  <si>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</si>
  <si>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</si>
  <si>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</si>
  <si>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</si>
  <si>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</si>
  <si>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</si>
  <si>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</si>
  <si>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</si>
  <si>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</si>
  <si>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</si>
  <si>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</si>
  <si>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</si>
  <si>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</si>
  <si>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</si>
  <si>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</si>
  <si>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</si>
  <si>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</si>
  <si>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</si>
  <si>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</si>
  <si>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</si>
  <si>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</si>
  <si>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</si>
  <si>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</si>
  <si>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</si>
  <si>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</si>
  <si>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</si>
  <si>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</si>
  <si>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</si>
  <si>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</si>
  <si>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</si>
  <si>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</si>
  <si>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</si>
  <si>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</si>
  <si>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</si>
  <si>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</si>
  <si>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</si>
  <si>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</si>
  <si>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</si>
  <si>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</si>
  <si>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</si>
  <si>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</si>
  <si>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</si>
  <si>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</si>
  <si>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</si>
  <si>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</si>
  <si>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</si>
  <si>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</si>
  <si>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</si>
  <si>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</si>
  <si>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</si>
  <si>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</si>
  <si>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</si>
  <si>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</si>
  <si>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</si>
  <si>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</si>
  <si>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</si>
  <si>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</si>
  <si>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</si>
  <si>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</si>
  <si>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</si>
  <si>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</si>
  <si>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</si>
  <si>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</si>
  <si>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</si>
  <si>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</si>
  <si>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</si>
  <si>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</si>
  <si>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</si>
  <si>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</si>
  <si>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</si>
  <si>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</si>
  <si>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</si>
  <si>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</si>
  <si>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</si>
  <si>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</si>
  <si>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</si>
  <si>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</si>
  <si>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</si>
  <si>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</si>
  <si>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</si>
  <si>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</si>
  <si>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</si>
  <si>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</si>
  <si>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</si>
  <si>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</si>
  <si>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</si>
  <si>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</si>
  <si>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</si>
  <si>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</si>
  <si>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</si>
  <si>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</si>
  <si>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</si>
  <si>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</si>
  <si>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</si>
  <si>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</si>
  <si>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</si>
  <si>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</si>
  <si>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</si>
  <si>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</si>
  <si>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</si>
  <si>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</si>
  <si>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</si>
  <si>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</si>
  <si>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</si>
  <si>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</si>
  <si>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</si>
  <si>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</si>
  <si>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</si>
  <si>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</si>
  <si>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</si>
  <si>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</si>
  <si>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</si>
  <si>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</si>
  <si>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</si>
  <si>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</si>
  <si>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</si>
  <si>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</si>
  <si>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</si>
  <si>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</si>
  <si>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</si>
  <si>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</si>
  <si>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</si>
  <si>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</si>
  <si>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</si>
  <si>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</si>
  <si>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</si>
  <si>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</si>
  <si>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</si>
  <si>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</si>
  <si>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</si>
  <si>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</si>
  <si>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</si>
  <si>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</si>
  <si>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</si>
  <si>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</si>
  <si>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</si>
  <si>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</si>
  <si>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</si>
  <si>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</si>
  <si>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</si>
  <si>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</si>
  <si>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</si>
  <si>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</si>
  <si>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</si>
  <si>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</si>
  <si>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</si>
  <si>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</si>
  <si>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</si>
  <si>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</si>
  <si>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</si>
  <si>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</si>
  <si>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</si>
  <si>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</si>
  <si>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</si>
  <si>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</si>
  <si>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</si>
  <si>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</si>
  <si>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</si>
  <si>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</si>
  <si>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</si>
  <si>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</si>
  <si>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</si>
  <si>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</si>
  <si>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</si>
  <si>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</si>
  <si>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</si>
  <si>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</si>
  <si>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</si>
  <si>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</si>
  <si>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</si>
  <si>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</si>
  <si>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</si>
  <si>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</si>
  <si>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</si>
  <si>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</si>
  <si>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</si>
  <si>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</si>
  <si>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</si>
  <si>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</si>
  <si>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</si>
  <si>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</si>
  <si>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</si>
  <si>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</si>
  <si>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</si>
  <si>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</si>
  <si>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</si>
  <si>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</si>
  <si>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</si>
  <si>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</si>
  <si>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</si>
  <si>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</si>
  <si>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</si>
  <si>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</si>
  <si>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</si>
  <si>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</si>
  <si>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</si>
  <si>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</si>
  <si>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</si>
  <si>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</si>
  <si>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</si>
  <si>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</si>
  <si>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</si>
  <si>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</si>
  <si>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</si>
  <si>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</si>
  <si>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</si>
  <si>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</si>
  <si>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</si>
  <si>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</si>
  <si>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</si>
  <si>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</si>
  <si>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</si>
  <si>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</si>
  <si>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</si>
  <si>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</si>
  <si>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</si>
  <si>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</si>
  <si>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</si>
  <si>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</si>
  <si>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</si>
  <si>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</si>
  <si>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</si>
  <si>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</si>
  <si>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</si>
  <si>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</si>
  <si>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</si>
  <si>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</si>
  <si>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</si>
  <si>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</si>
  <si>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</si>
  <si>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</si>
  <si>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</si>
  <si>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</si>
  <si>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</si>
  <si>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</si>
  <si>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</si>
  <si>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</si>
  <si>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</si>
  <si>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</si>
  <si>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</si>
  <si>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</si>
  <si>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</si>
  <si>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</si>
  <si>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</si>
  <si>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</si>
  <si>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</si>
  <si>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</si>
  <si>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</si>
  <si>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</si>
  <si>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</si>
  <si>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</si>
  <si>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</si>
  <si>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</si>
  <si>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</si>
  <si>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</si>
  <si>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</si>
  <si>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</si>
  <si>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</si>
  <si>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</si>
  <si>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</si>
  <si>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</si>
  <si>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</si>
  <si>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</si>
  <si>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</si>
  <si>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</si>
  <si>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</si>
  <si>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</si>
  <si>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</si>
  <si>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</si>
  <si>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</si>
  <si>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</si>
  <si>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</si>
  <si>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</si>
  <si>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</si>
  <si>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</si>
  <si>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</si>
  <si>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</si>
  <si>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</si>
  <si>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</si>
  <si>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</si>
  <si>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</si>
  <si>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</si>
  <si>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</si>
  <si>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</si>
  <si>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</si>
  <si>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</si>
  <si>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</si>
  <si>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</si>
  <si>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</si>
  <si>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</si>
  <si>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</si>
  <si>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</si>
  <si>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</si>
  <si>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</si>
  <si>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</si>
  <si>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</si>
  <si>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</si>
  <si>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</si>
  <si>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</si>
  <si>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</si>
  <si>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</si>
  <si>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</si>
  <si>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</si>
  <si>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</si>
  <si>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</si>
  <si>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</si>
  <si>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</si>
  <si>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</si>
  <si>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</si>
  <si>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</si>
  <si>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</si>
  <si>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</si>
  <si>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</si>
  <si>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</si>
  <si>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</si>
  <si>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</si>
  <si>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</si>
  <si>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</si>
  <si>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</si>
  <si>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</si>
  <si>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</si>
  <si>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</si>
  <si>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</si>
  <si>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</si>
  <si>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</si>
  <si>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</si>
  <si>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</si>
  <si>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</si>
  <si>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</si>
  <si>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</si>
  <si>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</si>
  <si>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</si>
  <si>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</si>
  <si>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</si>
  <si>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</si>
  <si>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</si>
  <si>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</si>
  <si>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</si>
  <si>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</si>
  <si>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</si>
  <si>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</si>
  <si>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</si>
  <si>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</si>
  <si>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</si>
  <si>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</si>
  <si>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</si>
  <si>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</si>
  <si>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</si>
  <si>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</si>
  <si>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</si>
  <si>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</si>
  <si>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</si>
  <si>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</si>
  <si>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</si>
  <si>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</si>
  <si>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</si>
  <si>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</si>
  <si>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</si>
  <si>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</si>
  <si>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</si>
  <si>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</si>
  <si>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</si>
  <si>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</si>
  <si>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</si>
  <si>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</si>
  <si>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</si>
  <si>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</si>
  <si>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</si>
  <si>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</si>
  <si>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</si>
  <si>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</si>
  <si>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</si>
  <si>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</si>
  <si>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</si>
  <si>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</si>
  <si>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</si>
  <si>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</si>
  <si>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</si>
  <si>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</si>
  <si>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</si>
  <si>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</si>
  <si>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</si>
  <si>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</si>
  <si>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</si>
  <si>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</si>
  <si>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</si>
  <si>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</si>
  <si>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</si>
  <si>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</si>
  <si>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</si>
  <si>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</si>
  <si>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</si>
  <si>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</si>
  <si>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</si>
  <si>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</si>
  <si>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</si>
  <si>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</si>
  <si>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</si>
  <si>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</si>
  <si>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</si>
  <si>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</si>
  <si>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</si>
  <si>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</si>
  <si>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</si>
  <si>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</si>
  <si>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</si>
  <si>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</si>
  <si>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</si>
  <si>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</si>
  <si>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</si>
  <si>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</si>
  <si>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</si>
  <si>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</si>
  <si>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</si>
  <si>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</si>
  <si>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</si>
  <si>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</si>
  <si>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</si>
  <si>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</si>
  <si>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</si>
  <si>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</si>
  <si>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</si>
  <si>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</si>
  <si>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</si>
  <si>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</si>
  <si>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</si>
  <si>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</si>
  <si>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</si>
  <si>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</si>
  <si>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</si>
  <si>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</si>
  <si>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</si>
  <si>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</si>
  <si>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</si>
  <si>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</si>
  <si>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</si>
  <si>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</si>
  <si>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</si>
  <si>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</si>
  <si>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</si>
  <si>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</si>
  <si>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</si>
  <si>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</si>
  <si>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</si>
  <si>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</si>
  <si>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</si>
  <si>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</si>
  <si>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</si>
  <si>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</si>
  <si>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</si>
  <si>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</si>
  <si>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</si>
  <si>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</si>
  <si>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</si>
  <si>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</si>
  <si>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</si>
  <si>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</si>
  <si>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</si>
  <si>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</si>
  <si>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</si>
  <si>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</si>
  <si>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</si>
  <si>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</si>
  <si>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</si>
  <si>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</si>
  <si>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</si>
  <si>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</si>
  <si>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</si>
  <si>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</si>
  <si>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</si>
  <si>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</si>
  <si>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</si>
  <si>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</si>
  <si>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</si>
  <si>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</si>
  <si>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</si>
  <si>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</si>
  <si>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</si>
  <si>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</si>
  <si>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</si>
  <si>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</si>
  <si>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</si>
  <si>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</si>
  <si>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</si>
  <si>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</si>
  <si>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</si>
  <si>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</si>
  <si>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</si>
  <si>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</si>
  <si>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</si>
  <si>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</si>
  <si>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</si>
  <si>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</si>
  <si>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</si>
  <si>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</si>
  <si>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</si>
  <si>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</si>
  <si>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</si>
  <si>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</si>
  <si>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</si>
  <si>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</si>
  <si>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</si>
  <si>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</si>
  <si>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</si>
  <si>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</si>
  <si>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</si>
  <si>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</si>
  <si>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</si>
  <si>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</si>
  <si>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</si>
  <si>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</si>
  <si>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</si>
  <si>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</si>
  <si>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</si>
  <si>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</si>
  <si>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</si>
  <si>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</si>
  <si>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</si>
  <si>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</si>
  <si>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</si>
  <si>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</si>
  <si>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</si>
  <si>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</si>
  <si>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</si>
  <si>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</si>
  <si>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</si>
  <si>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</si>
  <si>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</si>
  <si>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</si>
  <si>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</si>
  <si>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</si>
  <si>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</si>
  <si>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</si>
  <si>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</si>
  <si>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</si>
  <si>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</si>
  <si>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</si>
  <si>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</si>
  <si>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</si>
  <si>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</si>
  <si>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</si>
  <si>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</si>
  <si>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</si>
  <si>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</si>
  <si>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</si>
  <si>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</si>
  <si>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</si>
  <si>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</si>
  <si>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</si>
  <si>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</si>
  <si>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</si>
  <si>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</si>
  <si>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</si>
  <si>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</si>
  <si>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</si>
  <si>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</si>
  <si>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</si>
  <si>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</si>
  <si>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</si>
  <si>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</si>
  <si>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</si>
  <si>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</si>
  <si>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</si>
  <si>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</si>
  <si>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</si>
  <si>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</si>
  <si>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</si>
  <si>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</si>
  <si>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</si>
  <si>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</si>
  <si>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</si>
  <si>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</si>
  <si>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</si>
  <si>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</si>
  <si>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</si>
  <si>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</si>
  <si>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</si>
  <si>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</si>
  <si>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</si>
  <si>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</si>
  <si>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</si>
  <si>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</si>
  <si>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</si>
  <si>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</si>
  <si>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</si>
  <si>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</si>
  <si>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</si>
  <si>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</si>
  <si>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</si>
  <si>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</si>
  <si>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</si>
  <si>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</si>
  <si>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</si>
  <si>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</si>
  <si>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</si>
  <si>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</si>
  <si>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</si>
  <si>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</si>
  <si>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</si>
  <si>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</si>
  <si>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</si>
  <si>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</si>
  <si>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</si>
  <si>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</si>
  <si>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</si>
  <si>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</si>
  <si>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</si>
  <si>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</si>
  <si>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</si>
  <si>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</si>
  <si>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</si>
  <si>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</si>
  <si>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</si>
  <si>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</si>
  <si>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</si>
  <si>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</si>
  <si>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</si>
  <si>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</si>
  <si>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</si>
  <si>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</si>
  <si>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</si>
  <si>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</si>
  <si>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</si>
  <si>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</si>
  <si>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</si>
  <si>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</si>
  <si>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</si>
  <si>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</si>
  <si>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</si>
  <si>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</si>
  <si>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</si>
  <si>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</si>
  <si>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</si>
  <si>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</si>
  <si>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</si>
  <si>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</si>
  <si>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</si>
  <si>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</si>
  <si>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</si>
  <si>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</si>
  <si>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</si>
  <si>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</si>
  <si>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</si>
  <si>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</si>
  <si>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</si>
  <si>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</si>
  <si>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</si>
  <si>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</si>
  <si>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</si>
  <si>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</si>
  <si>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</si>
  <si>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</si>
  <si>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</si>
  <si>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</si>
  <si>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</si>
  <si>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</si>
  <si>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</si>
  <si>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</si>
  <si>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</si>
  <si>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</si>
  <si>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</si>
  <si>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</si>
  <si>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</si>
  <si>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</si>
  <si>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</si>
  <si>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</si>
  <si>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</si>
  <si>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</si>
  <si>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</si>
  <si>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</si>
  <si>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</si>
  <si>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</si>
  <si>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</si>
  <si>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</si>
  <si>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</si>
  <si>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</si>
  <si>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</si>
  <si>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</si>
  <si>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</si>
  <si>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</si>
  <si>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</si>
  <si>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</si>
  <si>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</si>
  <si>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</si>
  <si>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</si>
  <si>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</si>
  <si>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</si>
  <si>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</si>
  <si>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</si>
  <si>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</si>
  <si>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</si>
  <si>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</si>
  <si>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</si>
  <si>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</si>
  <si>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</si>
  <si>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</si>
  <si>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</si>
  <si>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</si>
  <si>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</si>
  <si>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</si>
  <si>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</si>
  <si>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</si>
  <si>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</si>
  <si>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</si>
  <si>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</si>
  <si>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</si>
  <si>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</si>
  <si>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</si>
  <si>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</si>
  <si>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</si>
  <si>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</si>
  <si>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</si>
  <si>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</si>
  <si>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</si>
  <si>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</si>
  <si>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</si>
  <si>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</si>
  <si>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</si>
  <si>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</si>
  <si>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</si>
  <si>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</si>
  <si>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</si>
  <si>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</si>
  <si>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</si>
  <si>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</si>
  <si>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</si>
  <si>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</si>
  <si>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</si>
  <si>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</si>
  <si>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</si>
  <si>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</si>
  <si>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</si>
  <si>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</si>
  <si>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</si>
  <si>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</si>
  <si>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</si>
  <si>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</si>
  <si>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</si>
  <si>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</si>
  <si>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</si>
  <si>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</si>
  <si>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</si>
  <si>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</si>
  <si>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</si>
  <si>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</si>
  <si>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</si>
  <si>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</si>
  <si>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</si>
  <si>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</si>
  <si>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</si>
  <si>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</si>
  <si>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</si>
  <si>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</si>
  <si>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</si>
  <si>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</si>
  <si>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</si>
  <si>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</si>
  <si>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</si>
  <si>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</si>
  <si>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</si>
  <si>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</si>
  <si>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</si>
  <si>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</si>
  <si>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</si>
  <si>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</si>
  <si>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</si>
  <si>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</si>
  <si>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</si>
  <si>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</si>
  <si>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</si>
  <si>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</si>
  <si>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</si>
  <si>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</si>
  <si>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</si>
  <si>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</si>
  <si>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</si>
  <si>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</si>
  <si>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</si>
  <si>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</si>
  <si>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</si>
  <si>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</si>
  <si>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</si>
  <si>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</si>
  <si>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</si>
  <si>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</si>
  <si>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</si>
  <si>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</si>
  <si>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</si>
  <si>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</si>
  <si>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</si>
  <si>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</si>
  <si>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</si>
  <si>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</si>
  <si>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</si>
  <si>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</si>
  <si>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</si>
  <si>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</si>
  <si>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</si>
  <si>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</si>
  <si>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</si>
  <si>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</si>
  <si>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</si>
  <si>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</si>
  <si>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</si>
  <si>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</si>
  <si>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</si>
  <si>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</si>
  <si>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</si>
  <si>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</si>
  <si>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</si>
  <si>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</si>
  <si>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</si>
  <si>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</si>
  <si>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</si>
  <si>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</si>
  <si>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</si>
  <si>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</si>
  <si>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</si>
  <si>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</si>
  <si>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</si>
  <si>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</si>
  <si>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</si>
  <si>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</si>
  <si>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</si>
  <si>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</si>
  <si>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</si>
  <si>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</si>
  <si>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</si>
  <si>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</si>
  <si>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</si>
  <si>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</si>
  <si>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</si>
  <si>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</si>
  <si>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</si>
  <si>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</si>
  <si>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</si>
  <si>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</si>
  <si>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</si>
  <si>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</si>
  <si>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</si>
  <si>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</si>
  <si>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</si>
  <si>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</si>
  <si>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</si>
  <si>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</si>
  <si>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</si>
  <si>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</si>
  <si>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</si>
  <si>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</si>
  <si>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</si>
  <si>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</si>
  <si>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</si>
  <si>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</si>
  <si>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</si>
  <si>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</si>
  <si>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</si>
  <si>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</si>
  <si>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</si>
  <si>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</si>
  <si>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</si>
  <si>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</si>
  <si>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</si>
  <si>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</si>
  <si>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</si>
  <si>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</si>
  <si>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</si>
  <si>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</si>
  <si>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</si>
  <si>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</si>
  <si>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</si>
  <si>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</si>
  <si>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</si>
  <si>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</si>
  <si>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</si>
  <si>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</si>
  <si>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</si>
  <si>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</si>
  <si>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</si>
  <si>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</si>
  <si>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</si>
  <si>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</si>
  <si>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</si>
  <si>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</si>
  <si>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</si>
  <si>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</si>
  <si>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</si>
  <si>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</si>
  <si>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</si>
  <si>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</si>
  <si>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</si>
  <si>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</si>
  <si>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</si>
  <si>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</si>
  <si>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</si>
  <si>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</si>
  <si>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</si>
  <si>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</si>
  <si>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</si>
  <si>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</si>
  <si>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</si>
  <si>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</si>
  <si>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</si>
  <si>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</si>
  <si>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</si>
  <si>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</si>
  <si>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</si>
  <si>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</si>
  <si>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</si>
  <si>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</si>
  <si>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</si>
  <si>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</si>
  <si>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</si>
  <si>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</si>
  <si>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</si>
  <si>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</si>
  <si>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</si>
  <si>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</si>
  <si>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</si>
  <si>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</si>
  <si>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</si>
  <si>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</si>
  <si>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</si>
  <si>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</si>
  <si>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</si>
  <si>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</si>
  <si>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</si>
  <si>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</si>
  <si>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</si>
  <si>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</si>
  <si>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</si>
  <si>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</si>
  <si>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</si>
  <si>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</si>
  <si>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</si>
  <si>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</si>
  <si>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</si>
  <si>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</si>
  <si>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</si>
  <si>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</si>
  <si>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</si>
  <si>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</si>
  <si>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</si>
  <si>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</si>
  <si>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</si>
  <si>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</si>
  <si>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</si>
  <si>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</si>
  <si>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</si>
  <si>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</si>
  <si>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</si>
  <si>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</si>
  <si>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</si>
  <si>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</si>
  <si>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</si>
  <si>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</si>
  <si>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</si>
  <si>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</si>
  <si>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</si>
  <si>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</si>
  <si>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</si>
  <si>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</si>
  <si>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</si>
  <si>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</si>
  <si>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</si>
  <si>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</si>
  <si>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</si>
  <si>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</si>
  <si>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</si>
  <si>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</si>
  <si>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</si>
  <si>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</si>
  <si>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</si>
  <si>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</si>
  <si>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</si>
  <si>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</si>
  <si>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</si>
  <si>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</si>
  <si>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</si>
  <si>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</si>
  <si>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</si>
  <si>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</si>
  <si>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</si>
  <si>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</si>
  <si>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</si>
  <si>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</si>
  <si>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</si>
  <si>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</si>
  <si>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</si>
  <si>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</si>
  <si>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</si>
  <si>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</si>
  <si>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</si>
  <si>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</si>
  <si>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</si>
  <si>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</si>
  <si>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</si>
  <si>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</si>
  <si>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</si>
  <si>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</si>
  <si>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</si>
  <si>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</si>
  <si>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</si>
  <si>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</si>
  <si>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</si>
  <si>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</si>
  <si>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</si>
  <si>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</si>
  <si>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</si>
  <si>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</si>
  <si>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</si>
  <si>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</si>
  <si>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</si>
  <si>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</si>
  <si>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</si>
  <si>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</si>
  <si>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</si>
  <si>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</si>
  <si>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</si>
  <si>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</si>
  <si>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</si>
  <si>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</si>
  <si>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</si>
  <si>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</si>
  <si>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</si>
  <si>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</si>
  <si>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</si>
  <si>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</si>
  <si>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</si>
  <si>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</si>
  <si>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</si>
  <si>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</si>
  <si>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</si>
  <si>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</si>
  <si>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</si>
  <si>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</si>
  <si>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</si>
  <si>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</si>
  <si>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</si>
  <si>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</si>
  <si>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</si>
  <si>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</si>
  <si>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</si>
  <si>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</si>
  <si>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</si>
  <si>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</si>
  <si>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</si>
  <si>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</si>
  <si>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</si>
  <si>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</si>
  <si>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</si>
  <si>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</si>
  <si>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</si>
  <si>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</si>
  <si>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</si>
  <si>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</si>
  <si>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</si>
  <si>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</si>
  <si>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</si>
  <si>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</si>
  <si>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</si>
  <si>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</si>
  <si>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</si>
  <si>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</si>
  <si>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</si>
  <si>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</si>
  <si>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</si>
  <si>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</si>
  <si>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</si>
  <si>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</si>
  <si>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</si>
  <si>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</si>
  <si>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</si>
  <si>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</si>
  <si>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</si>
  <si>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</si>
  <si>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</si>
  <si>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</si>
  <si>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</si>
  <si>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</si>
  <si>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</si>
  <si>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</si>
  <si>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</si>
  <si>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</si>
  <si>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</si>
  <si>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</si>
  <si>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</si>
  <si>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</si>
  <si>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</si>
  <si>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</si>
  <si>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</si>
  <si>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</si>
  <si>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</si>
  <si>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</si>
  <si>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</si>
  <si>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</si>
  <si>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</si>
  <si>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</si>
  <si>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</si>
  <si>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</si>
  <si>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</si>
  <si>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</si>
  <si>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</si>
  <si>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</si>
  <si>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</si>
  <si>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</si>
  <si>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</si>
  <si>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</si>
  <si>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</si>
  <si>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</si>
  <si>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</si>
  <si>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</si>
  <si>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</si>
  <si>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</si>
  <si>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</si>
  <si>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</si>
  <si>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</si>
  <si>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</si>
  <si>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</si>
  <si>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</si>
  <si>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</si>
  <si>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</si>
  <si>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</si>
  <si>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</si>
  <si>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</si>
  <si>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</si>
  <si>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</si>
  <si>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</si>
  <si>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</si>
  <si>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</si>
  <si>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</si>
  <si>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</si>
  <si>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</si>
  <si>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</si>
  <si>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</si>
  <si>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</si>
  <si>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</si>
  <si>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</si>
  <si>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</si>
  <si>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</si>
  <si>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</si>
  <si>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</si>
  <si>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</si>
  <si>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</si>
  <si>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</si>
  <si>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</si>
  <si>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</si>
  <si>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</si>
  <si>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</si>
  <si>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</si>
  <si>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</si>
  <si>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</si>
  <si>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</si>
  <si>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</si>
  <si>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</si>
  <si>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</si>
  <si>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</si>
  <si>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</si>
  <si>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</si>
  <si>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</si>
  <si>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</si>
  <si>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</si>
  <si>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</si>
  <si>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</si>
  <si>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</si>
  <si>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</si>
  <si>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</si>
  <si>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</si>
  <si>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</si>
  <si>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</si>
  <si>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</si>
  <si>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</si>
  <si>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</si>
  <si>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</si>
  <si>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</si>
  <si>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</si>
  <si>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</si>
  <si>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</si>
  <si>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</si>
  <si>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</si>
  <si>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</si>
  <si>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</si>
  <si>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</si>
  <si>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</si>
  <si>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</si>
  <si>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</si>
  <si>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</si>
  <si>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</si>
  <si>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</si>
  <si>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</si>
  <si>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</si>
  <si>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</si>
  <si>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</si>
  <si>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</si>
  <si>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</si>
  <si>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</si>
  <si>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</si>
  <si>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</si>
  <si>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</si>
  <si>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</si>
  <si>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</si>
  <si>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</si>
  <si>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</si>
  <si>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</si>
  <si>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</si>
  <si>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</si>
  <si>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</si>
  <si>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</si>
  <si>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</si>
  <si>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</si>
  <si>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</si>
  <si>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</si>
  <si>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</si>
  <si>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</si>
  <si>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</si>
  <si>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</si>
  <si>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</si>
  <si>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</si>
  <si>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</si>
  <si>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</si>
  <si>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</si>
  <si>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</si>
  <si>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</si>
  <si>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</si>
  <si>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</si>
  <si>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</si>
  <si>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</si>
  <si>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</si>
  <si>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</si>
  <si>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</si>
  <si>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</si>
  <si>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</si>
  <si>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</si>
  <si>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</si>
  <si>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</si>
  <si>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</si>
  <si>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</si>
  <si>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</si>
  <si>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</si>
  <si>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</si>
  <si>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</si>
  <si>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</si>
  <si>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</si>
  <si>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</si>
  <si>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</si>
  <si>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</si>
  <si>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</si>
  <si>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</si>
  <si>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</si>
  <si>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</si>
  <si>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</si>
  <si>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</si>
  <si>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</si>
  <si>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</si>
  <si>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</si>
  <si>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</si>
  <si>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</si>
  <si>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</si>
  <si>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</si>
  <si>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</si>
  <si>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</si>
  <si>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</si>
  <si>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</si>
  <si>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</si>
  <si>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</si>
  <si>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</si>
  <si>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</si>
  <si>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</si>
  <si>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</si>
  <si>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</si>
  <si>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</si>
  <si>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</si>
  <si>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</si>
  <si>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</si>
  <si>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</si>
  <si>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</si>
  <si>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</si>
  <si>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</si>
  <si>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</si>
  <si>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</si>
  <si>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</si>
  <si>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</si>
  <si>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</si>
  <si>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</si>
  <si>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</si>
  <si>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</si>
  <si>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</si>
  <si>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</si>
  <si>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</si>
  <si>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</si>
  <si>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</si>
  <si>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</si>
  <si>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</si>
  <si>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</si>
  <si>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</si>
  <si>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</si>
  <si>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</si>
  <si>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</si>
  <si>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</si>
  <si>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</si>
  <si>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</si>
  <si>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</si>
  <si>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</si>
  <si>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</si>
  <si>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</si>
  <si>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</si>
  <si>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</si>
  <si>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</si>
  <si>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</si>
  <si>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</si>
  <si>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</si>
  <si>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</si>
  <si>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</si>
  <si>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</si>
  <si>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</si>
  <si>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</si>
  <si>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</si>
  <si>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</si>
  <si>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</si>
  <si>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</si>
  <si>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</si>
  <si>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</si>
  <si>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</si>
  <si>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</si>
  <si>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</si>
  <si>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</si>
  <si>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</si>
  <si>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</si>
  <si>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</si>
  <si>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</si>
  <si>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</si>
  <si>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</si>
  <si>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</si>
  <si>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</si>
  <si>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</si>
  <si>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</si>
  <si>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</si>
  <si>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</si>
  <si>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</si>
  <si>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</si>
  <si>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</si>
  <si>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</si>
  <si>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</si>
  <si>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</si>
  <si>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</si>
  <si>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</si>
  <si>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</si>
  <si>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</si>
  <si>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</si>
  <si>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</si>
  <si>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</si>
  <si>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</si>
  <si>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</si>
  <si>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</si>
  <si>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</si>
  <si>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</si>
  <si>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</si>
  <si>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</si>
  <si>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</si>
  <si>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</si>
  <si>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</si>
  <si>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</si>
  <si>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</si>
  <si>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</si>
  <si>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</si>
  <si>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</si>
  <si>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</si>
  <si>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</si>
  <si>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</si>
  <si>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</si>
  <si>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</si>
  <si>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</si>
  <si>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</si>
  <si>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</si>
  <si>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</si>
  <si>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</si>
  <si>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</si>
  <si>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</si>
  <si>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</si>
  <si>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</si>
  <si>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</si>
  <si>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</si>
  <si>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</si>
  <si>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</si>
  <si>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</si>
  <si>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</si>
  <si>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</si>
  <si>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</si>
  <si>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</si>
  <si>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</si>
  <si>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</si>
  <si>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</si>
  <si>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</si>
  <si>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</si>
  <si>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</si>
  <si>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</si>
  <si>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</si>
  <si>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</si>
  <si>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</si>
  <si>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</si>
  <si>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</si>
  <si>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</si>
  <si>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</si>
  <si>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</si>
  <si>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</si>
  <si>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</si>
  <si>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</si>
  <si>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</si>
  <si>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</si>
  <si>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</si>
  <si>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</si>
  <si>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</si>
  <si>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</si>
  <si>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</si>
  <si>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</si>
  <si>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</si>
  <si>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</si>
  <si>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</si>
  <si>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</si>
  <si>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</si>
  <si>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</si>
  <si>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</si>
  <si>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</si>
  <si>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</si>
  <si>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</si>
  <si>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</si>
  <si>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</si>
  <si>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</si>
  <si>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</si>
  <si>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</si>
  <si>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</si>
  <si>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</si>
  <si>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</si>
  <si>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</si>
  <si>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</si>
  <si>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</si>
  <si>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</si>
  <si>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</si>
  <si>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</si>
  <si>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</si>
  <si>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</si>
  <si>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</si>
  <si>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</si>
  <si>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</si>
  <si>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</si>
  <si>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</si>
  <si>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</si>
  <si>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</si>
  <si>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</si>
  <si>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</si>
  <si>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</si>
  <si>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</si>
  <si>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</si>
  <si>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</si>
  <si>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</si>
  <si>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</si>
  <si>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</si>
  <si>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</si>
  <si>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</si>
  <si>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</si>
  <si>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</si>
  <si>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</si>
  <si>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</si>
  <si>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</si>
  <si>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</si>
  <si>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</si>
  <si>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</si>
  <si>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</si>
  <si>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</si>
  <si>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</si>
  <si>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</si>
  <si>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</si>
  <si>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</si>
  <si>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</si>
  <si>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</si>
  <si>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</si>
  <si>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</si>
  <si>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</si>
  <si>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</si>
  <si>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</si>
  <si>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</si>
  <si>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</si>
  <si>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</si>
  <si>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</si>
  <si>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</si>
  <si>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</si>
  <si>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</si>
  <si>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</si>
  <si>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</si>
  <si>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</si>
  <si>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</si>
  <si>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</si>
  <si>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</si>
  <si>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</si>
  <si>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</si>
  <si>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</si>
  <si>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</si>
  <si>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</si>
  <si>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</si>
  <si>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</si>
  <si>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</si>
  <si>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</si>
  <si>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</si>
  <si>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</si>
  <si>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</si>
  <si>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</si>
  <si>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</si>
  <si>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</si>
  <si>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</si>
  <si>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</si>
  <si>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</si>
  <si>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</si>
  <si>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</si>
  <si>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</si>
  <si>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</si>
  <si>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</si>
  <si>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</si>
  <si>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</si>
  <si>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</si>
  <si>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</si>
  <si>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</si>
  <si>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</si>
  <si>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</si>
  <si>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</si>
  <si>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</si>
  <si>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</si>
  <si>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</si>
  <si>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</si>
  <si>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</si>
  <si>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</si>
  <si>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</si>
  <si>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</si>
  <si>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</si>
  <si>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</si>
  <si>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</si>
  <si>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</si>
  <si>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</si>
  <si>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</si>
  <si>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</si>
  <si>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</si>
  <si>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</si>
  <si>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</si>
  <si>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</si>
  <si>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</si>
  <si>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</si>
  <si>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</si>
  <si>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</si>
  <si>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</si>
  <si>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</si>
  <si>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</si>
  <si>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</si>
  <si>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</si>
  <si>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</si>
  <si>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</si>
  <si>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</si>
  <si>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</si>
  <si>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</si>
  <si>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</si>
  <si>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</si>
  <si>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</si>
  <si>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</si>
  <si>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</si>
  <si>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</si>
  <si>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</si>
  <si>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</si>
  <si>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</si>
  <si>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</si>
  <si>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</si>
  <si>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</si>
  <si>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</si>
  <si>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</si>
  <si>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</si>
  <si>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</si>
  <si>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</si>
  <si>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</si>
  <si>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</si>
  <si>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</si>
  <si>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</si>
  <si>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</si>
  <si>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</si>
  <si>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</si>
  <si>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</si>
  <si>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</si>
  <si>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</si>
  <si>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</si>
  <si>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</si>
  <si>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</si>
  <si>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</si>
  <si>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</si>
  <si>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</si>
  <si>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</si>
  <si>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</si>
  <si>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</si>
  <si>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</si>
  <si>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</si>
  <si>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</si>
  <si>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</si>
  <si>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</si>
  <si>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</si>
  <si>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</si>
  <si>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</si>
  <si>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</si>
  <si>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</si>
  <si>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</si>
  <si>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</si>
  <si>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</si>
  <si>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</si>
  <si>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</si>
  <si>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</si>
  <si>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</si>
  <si>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</si>
  <si>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</si>
  <si>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</si>
  <si>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</si>
  <si>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</si>
  <si>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</si>
  <si>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</si>
  <si>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</si>
  <si>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</si>
  <si>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</si>
  <si>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</si>
  <si>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</si>
  <si>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</si>
  <si>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</si>
  <si>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</si>
  <si>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</si>
  <si>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</si>
  <si>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</si>
  <si>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</si>
  <si>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</si>
  <si>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</si>
  <si>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</si>
  <si>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</si>
  <si>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</si>
  <si>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</si>
  <si>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</si>
  <si>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</si>
  <si>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</si>
  <si>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</si>
  <si>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</si>
  <si>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</si>
  <si>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</si>
  <si>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</si>
  <si>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</si>
  <si>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</si>
  <si>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</si>
  <si>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</si>
  <si>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</si>
  <si>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</si>
  <si>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</si>
  <si>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</si>
  <si>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</si>
  <si>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</si>
  <si>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</si>
  <si>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</si>
  <si>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</si>
  <si>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</si>
  <si>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</si>
  <si>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</si>
  <si>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</si>
  <si>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</si>
  <si>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</si>
  <si>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</si>
  <si>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</si>
  <si>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</si>
  <si>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</si>
  <si>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</si>
  <si>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</si>
  <si>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</si>
  <si>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</si>
  <si>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</si>
  <si>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</si>
  <si>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</si>
  <si>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</si>
  <si>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</si>
  <si>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</si>
  <si>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</si>
  <si>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</si>
  <si>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</si>
  <si>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</si>
  <si>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</si>
  <si>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</si>
  <si>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</si>
  <si>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</si>
  <si>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</si>
  <si>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</si>
  <si>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</si>
  <si>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</si>
  <si>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</si>
  <si>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</si>
  <si>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</si>
  <si>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</si>
  <si>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</si>
  <si>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</si>
  <si>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</si>
  <si>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</si>
  <si>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</si>
  <si>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</si>
  <si>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</si>
  <si>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</si>
  <si>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</si>
  <si>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</si>
  <si>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</si>
  <si>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</si>
  <si>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</si>
  <si>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</si>
  <si>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</si>
  <si>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</si>
  <si>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</si>
  <si>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</si>
  <si>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</si>
  <si>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</si>
  <si>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</si>
  <si>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</si>
  <si>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</si>
  <si>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</si>
  <si>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</si>
  <si>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</si>
  <si>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</si>
  <si>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</si>
  <si>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</si>
  <si>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</si>
  <si>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</si>
  <si>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</si>
  <si>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</si>
  <si>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</si>
  <si>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</si>
  <si>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</si>
  <si>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</si>
  <si>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</si>
  <si>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</si>
  <si>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</si>
  <si>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</si>
  <si>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</si>
  <si>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</si>
  <si>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</si>
  <si>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</si>
  <si>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</si>
  <si>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</si>
  <si>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</si>
  <si>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</si>
  <si>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</si>
  <si>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</si>
  <si>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</si>
  <si>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</si>
  <si>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</si>
  <si>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</si>
  <si>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</si>
  <si>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</si>
  <si>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</si>
  <si>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</si>
  <si>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</si>
  <si>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</si>
  <si>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</si>
  <si>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</si>
  <si>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</si>
  <si>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</si>
  <si>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</si>
  <si>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</si>
  <si>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</si>
  <si>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</si>
  <si>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</si>
  <si>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</si>
  <si>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</si>
  <si>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</si>
  <si>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</si>
  <si>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</si>
  <si>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</si>
  <si>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</si>
  <si>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</si>
  <si>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</si>
  <si>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</si>
  <si>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</si>
  <si>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</si>
  <si>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</si>
  <si>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</si>
  <si>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</si>
  <si>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</si>
  <si>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</si>
  <si>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</si>
  <si>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</si>
  <si>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</si>
  <si>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</si>
  <si>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</si>
  <si>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</si>
  <si>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</si>
  <si>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</si>
  <si>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</si>
  <si>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</si>
  <si>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</si>
  <si>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</si>
  <si>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</si>
  <si>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</si>
  <si>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</si>
  <si>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</si>
  <si>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</si>
  <si>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</si>
  <si>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</si>
  <si>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</si>
  <si>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</si>
  <si>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</si>
  <si>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</si>
  <si>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</si>
  <si>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</si>
  <si>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</si>
  <si>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</si>
  <si>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</si>
  <si>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</si>
  <si>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</si>
  <si>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</si>
  <si>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</si>
  <si>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</si>
  <si>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</si>
  <si>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</si>
  <si>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</si>
  <si>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</si>
  <si>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</si>
  <si>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</si>
  <si>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</si>
  <si>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</si>
  <si>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</si>
  <si>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</si>
  <si>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</si>
  <si>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</si>
  <si>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</si>
  <si>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</si>
  <si>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</si>
  <si>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</si>
  <si>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</si>
  <si>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</si>
  <si>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</si>
  <si>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</si>
  <si>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</si>
  <si>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</si>
  <si>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</si>
  <si>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</si>
  <si>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</si>
  <si>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</si>
  <si>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</si>
  <si>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</si>
  <si>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</si>
  <si>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</si>
  <si>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</si>
  <si>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</si>
  <si>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</si>
  <si>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</si>
  <si>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</si>
  <si>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</si>
  <si>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</si>
  <si>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</si>
  <si>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</si>
  <si>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</si>
  <si>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</si>
  <si>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</si>
  <si>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</si>
  <si>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</si>
  <si>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</si>
  <si>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</si>
  <si>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</si>
  <si>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</si>
  <si>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</si>
  <si>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</si>
  <si>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</si>
  <si>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</si>
  <si>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</si>
  <si>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</si>
  <si>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</si>
  <si>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</si>
  <si>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</si>
  <si>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</si>
  <si>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</si>
  <si>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</si>
  <si>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</si>
  <si>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</si>
  <si>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</si>
  <si>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</si>
  <si>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</si>
  <si>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</si>
  <si>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</si>
  <si>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</si>
  <si>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</si>
  <si>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</si>
  <si>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</si>
  <si>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</si>
  <si>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</si>
  <si>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</si>
  <si>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</si>
  <si>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</si>
  <si>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</si>
  <si>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</si>
  <si>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</si>
  <si>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</si>
  <si>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</si>
  <si>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</si>
  <si>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</si>
  <si>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</si>
  <si>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</si>
  <si>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</si>
  <si>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</si>
  <si>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</si>
  <si>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</si>
  <si>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</si>
  <si>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</si>
  <si>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</si>
  <si>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</si>
  <si>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</si>
  <si>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</si>
  <si>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</si>
  <si>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</si>
  <si>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</si>
  <si>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</si>
  <si>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</si>
  <si>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</si>
  <si>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</si>
  <si>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</si>
  <si>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</si>
  <si>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</si>
  <si>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</si>
  <si>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</si>
  <si>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</si>
  <si>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</si>
  <si>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</si>
  <si>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</si>
  <si>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</si>
  <si>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</si>
  <si>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</si>
  <si>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</si>
  <si>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</si>
  <si>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</si>
  <si>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</si>
  <si>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</si>
  <si>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</si>
  <si>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</si>
  <si>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</si>
  <si>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</si>
  <si>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</si>
  <si>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</si>
  <si>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</si>
  <si>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</si>
  <si>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</si>
  <si>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</si>
  <si>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</si>
  <si>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</si>
  <si>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</si>
  <si>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</si>
  <si>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</si>
  <si>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</si>
  <si>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</si>
  <si>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</si>
  <si>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</si>
  <si>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</si>
  <si>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</si>
  <si>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</si>
  <si>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</si>
  <si>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</si>
  <si>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</si>
  <si>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</si>
  <si>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</si>
  <si>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</si>
  <si>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</si>
  <si>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</si>
  <si>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</si>
  <si>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</si>
  <si>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</si>
  <si>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</si>
  <si>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</si>
  <si>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</si>
  <si>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</si>
  <si>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</si>
  <si>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</si>
  <si>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</si>
  <si>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</si>
  <si>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</si>
  <si>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</si>
  <si>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</si>
  <si>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</si>
  <si>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</si>
  <si>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</si>
  <si>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</si>
  <si>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</si>
  <si>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</si>
  <si>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</si>
  <si>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</si>
  <si>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</si>
  <si>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</si>
  <si>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</si>
  <si>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</si>
  <si>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</si>
  <si>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</si>
  <si>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</si>
  <si>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</si>
  <si>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</si>
  <si>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</si>
  <si>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</si>
  <si>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</si>
  <si>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</si>
  <si>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</si>
  <si>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</si>
  <si>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</si>
  <si>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</si>
  <si>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</si>
  <si>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</si>
  <si>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</si>
  <si>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</si>
  <si>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</si>
  <si>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</si>
  <si>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</si>
  <si>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</si>
  <si>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</si>
  <si>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</si>
  <si>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</si>
  <si>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</si>
  <si>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</si>
  <si>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</si>
  <si>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</si>
  <si>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</si>
  <si>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</si>
  <si>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</si>
  <si>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</si>
  <si>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</si>
  <si>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</si>
  <si>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</si>
  <si>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</si>
  <si>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</si>
  <si>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</si>
  <si>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</si>
  <si>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</si>
  <si>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</si>
  <si>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</si>
  <si>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</si>
  <si>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</si>
  <si>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</si>
  <si>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</si>
  <si>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</si>
  <si>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</si>
  <si>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</si>
  <si>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</si>
  <si>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</si>
  <si>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</si>
  <si>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</si>
  <si>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</si>
  <si>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</si>
  <si>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</si>
  <si>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</si>
  <si>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</si>
  <si>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</si>
  <si>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</si>
  <si>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</si>
  <si>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</si>
  <si>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</si>
  <si>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</si>
  <si>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</si>
  <si>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</si>
  <si>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</si>
  <si>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</si>
  <si>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</si>
  <si>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</si>
  <si>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</si>
  <si>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</si>
  <si>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</si>
  <si>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</si>
  <si>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</si>
  <si>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</si>
  <si>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</si>
  <si>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</si>
  <si>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</si>
  <si>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</si>
  <si>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</si>
  <si>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</si>
  <si>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</si>
  <si>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</si>
  <si>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</si>
  <si>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</si>
  <si>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</si>
  <si>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</si>
  <si>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</si>
  <si>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</si>
  <si>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</si>
  <si>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</si>
  <si>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</si>
  <si>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</si>
  <si>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</si>
  <si>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</si>
  <si>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</si>
  <si>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</si>
  <si>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</si>
  <si>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</si>
  <si>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</si>
  <si>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</si>
  <si>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</si>
  <si>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</si>
  <si>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</si>
  <si>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</si>
  <si>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</si>
  <si>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</si>
  <si>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</si>
  <si>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</si>
  <si>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</si>
  <si>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</si>
  <si>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</si>
  <si>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</si>
  <si>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</si>
  <si>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</si>
  <si>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</si>
  <si>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</si>
  <si>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</si>
  <si>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</si>
  <si>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</si>
  <si>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</si>
  <si>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</si>
  <si>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</si>
  <si>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</si>
  <si>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</si>
  <si>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</si>
  <si>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</si>
  <si>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</si>
  <si>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</si>
  <si>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</si>
  <si>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</si>
  <si>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</si>
  <si>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</si>
  <si>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</si>
  <si>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</si>
  <si>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</si>
  <si>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</si>
  <si>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</si>
  <si>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</si>
  <si>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</si>
  <si>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</si>
  <si>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</si>
  <si>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</si>
  <si>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</si>
  <si>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</si>
  <si>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</si>
  <si>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</si>
  <si>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</si>
  <si>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</si>
  <si>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</si>
  <si>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</si>
  <si>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</si>
  <si>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</si>
  <si>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</si>
  <si>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</si>
  <si>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</si>
  <si>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</si>
  <si>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</si>
  <si>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</si>
  <si>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</si>
  <si>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</si>
  <si>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</si>
  <si>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</si>
  <si>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</si>
  <si>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</si>
  <si>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</si>
  <si>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</si>
  <si>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</si>
  <si>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</si>
  <si>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</si>
  <si>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</si>
  <si>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</si>
  <si>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</si>
  <si>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</si>
  <si>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</si>
  <si>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</si>
  <si>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</si>
  <si>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</si>
  <si>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</si>
  <si>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</si>
  <si>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</si>
  <si>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</si>
  <si>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</si>
  <si>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</si>
  <si>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</si>
  <si>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</si>
  <si>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</si>
  <si>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</si>
  <si>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</si>
  <si>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</si>
  <si>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</si>
  <si>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</si>
  <si>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</si>
  <si>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</si>
  <si>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</si>
  <si>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</si>
  <si>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</si>
  <si>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</si>
  <si>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</si>
  <si>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</si>
  <si>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</si>
  <si>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</si>
  <si>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</si>
  <si>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</si>
  <si>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</si>
  <si>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</si>
  <si>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</si>
  <si>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</si>
  <si>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</si>
  <si>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</si>
  <si>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</si>
  <si>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</si>
  <si>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</si>
  <si>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</si>
  <si>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</si>
  <si>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</si>
  <si>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</si>
  <si>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</si>
  <si>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</si>
  <si>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</si>
  <si>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</si>
  <si>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</si>
  <si>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</si>
  <si>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</si>
  <si>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</si>
  <si>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</si>
  <si>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</si>
  <si>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</si>
  <si>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</si>
  <si>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</si>
  <si>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</si>
  <si>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</si>
  <si>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</si>
  <si>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</si>
  <si>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</si>
  <si>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</si>
  <si>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</si>
  <si>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</si>
  <si>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</si>
  <si>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</si>
  <si>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</si>
  <si>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</si>
  <si>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</si>
  <si>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</si>
  <si>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</si>
  <si>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</si>
  <si>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</si>
  <si>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</si>
  <si>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</si>
  <si>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</si>
  <si>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</si>
  <si>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</si>
  <si>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</si>
  <si>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</si>
  <si>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</si>
  <si>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</si>
  <si>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</si>
  <si>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</si>
  <si>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</si>
  <si>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</si>
  <si>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</si>
  <si>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</si>
  <si>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</si>
  <si>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</si>
  <si>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</si>
  <si>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</si>
  <si>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</si>
  <si>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</si>
  <si>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</si>
  <si>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</si>
  <si>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</si>
  <si>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</si>
  <si>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</si>
  <si>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</si>
  <si>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</si>
  <si>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</si>
  <si>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</si>
  <si>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</si>
  <si>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</si>
  <si>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</si>
  <si>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</si>
  <si>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</si>
  <si>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</si>
  <si>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</si>
  <si>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</si>
  <si>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</si>
  <si>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</si>
  <si>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</si>
  <si>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</si>
  <si>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</si>
  <si>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</si>
  <si>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</si>
  <si>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</si>
  <si>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</si>
  <si>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</si>
  <si>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</si>
  <si>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</si>
  <si>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</si>
  <si>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</si>
  <si>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</si>
  <si>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</si>
  <si>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</si>
  <si>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</si>
  <si>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</si>
  <si>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</si>
  <si>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</si>
  <si>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</si>
  <si>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</si>
  <si>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</si>
  <si>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</si>
  <si>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</si>
  <si>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</si>
  <si>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</si>
  <si>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</si>
  <si>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</si>
  <si>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</si>
  <si>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</si>
  <si>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</si>
  <si>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</si>
  <si>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</si>
  <si>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</si>
  <si>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</si>
  <si>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</si>
  <si>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</si>
  <si>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</si>
  <si>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</si>
  <si>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</si>
  <si>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</si>
  <si>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</si>
  <si>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</si>
  <si>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</si>
  <si>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</si>
  <si>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</si>
  <si>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</si>
  <si>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</si>
  <si>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</si>
  <si>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</si>
  <si>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</si>
  <si>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</si>
  <si>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</si>
  <si>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</si>
  <si>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</si>
  <si>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</si>
  <si>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</si>
  <si>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</si>
  <si>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</si>
  <si>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</si>
  <si>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</si>
  <si>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</si>
  <si>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</si>
  <si>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</si>
  <si>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</si>
  <si>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</si>
  <si>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</si>
  <si>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</si>
  <si>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</si>
  <si>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</si>
  <si>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</si>
  <si>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</si>
  <si>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</si>
  <si>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</si>
  <si>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</si>
  <si>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</si>
  <si>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</si>
  <si>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</si>
  <si>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</si>
  <si>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</si>
  <si>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</si>
  <si>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</si>
  <si>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</si>
  <si>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</si>
  <si>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</si>
  <si>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</si>
  <si>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</si>
  <si>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</si>
  <si>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</si>
  <si>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</si>
  <si>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</si>
  <si>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</si>
  <si>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</si>
  <si>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</si>
  <si>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</si>
  <si>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</si>
  <si>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</si>
  <si>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</si>
  <si>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</si>
  <si>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</si>
  <si>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</si>
  <si>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</si>
  <si>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</si>
  <si>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</si>
  <si>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</si>
  <si>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</si>
  <si>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</si>
  <si>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</si>
  <si>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</si>
  <si>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</si>
  <si>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</si>
  <si>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</si>
  <si>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</si>
  <si>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</si>
  <si>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</si>
  <si>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</si>
  <si>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</si>
  <si>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</si>
  <si>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</si>
  <si>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</si>
  <si>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</si>
  <si>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</si>
  <si>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</si>
  <si>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</si>
  <si>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</si>
  <si>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</si>
  <si>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</si>
  <si>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</si>
  <si>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</si>
  <si>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</si>
  <si>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</si>
  <si>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</si>
  <si>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</si>
  <si>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</si>
  <si>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</si>
  <si>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</si>
  <si>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</si>
  <si>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</si>
  <si>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</si>
  <si>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</si>
  <si>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</si>
  <si>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</si>
  <si>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</si>
  <si>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</si>
  <si>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</si>
  <si>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</si>
  <si>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</si>
  <si>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</si>
  <si>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</si>
  <si>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</si>
  <si>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</si>
  <si>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</si>
  <si>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</si>
  <si>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</si>
  <si>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</si>
  <si>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</si>
  <si>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</si>
  <si>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</si>
  <si>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</si>
  <si>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</si>
  <si>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</si>
  <si>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</si>
  <si>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</si>
  <si>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</si>
  <si>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</si>
  <si>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</si>
  <si>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</si>
  <si>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</si>
  <si>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</si>
  <si>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</si>
  <si>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</si>
  <si>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</si>
  <si>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</si>
  <si>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</si>
  <si>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</si>
  <si>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</si>
  <si>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</si>
  <si>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</si>
  <si>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</si>
  <si>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</si>
  <si>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</si>
  <si>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</si>
  <si>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</si>
  <si>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</si>
  <si>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</si>
  <si>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</si>
  <si>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</si>
  <si>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</si>
  <si>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</si>
  <si>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</si>
  <si>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</si>
  <si>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</si>
  <si>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</si>
  <si>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</si>
  <si>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</si>
  <si>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</si>
  <si>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</si>
  <si>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</si>
  <si>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</si>
  <si>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</si>
  <si>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</si>
  <si>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</si>
  <si>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</si>
  <si>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</si>
  <si>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</si>
  <si>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</si>
  <si>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</si>
  <si>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</si>
  <si>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</si>
  <si>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</si>
  <si>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</si>
  <si>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</si>
  <si>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</si>
  <si>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</si>
  <si>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</si>
  <si>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</si>
  <si>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</si>
  <si>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</si>
  <si>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</si>
  <si>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</si>
  <si>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</si>
  <si>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</si>
  <si>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</si>
  <si>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</si>
  <si>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</si>
  <si>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</si>
  <si>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</si>
  <si>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</si>
  <si>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</si>
  <si>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</si>
  <si>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</si>
  <si>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</si>
  <si>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</si>
  <si>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</si>
  <si>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</si>
  <si>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</si>
  <si>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</si>
  <si>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</si>
  <si>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</si>
  <si>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</si>
  <si>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</si>
  <si>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</si>
  <si>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</si>
  <si>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</si>
  <si>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</si>
  <si>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</si>
  <si>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</si>
  <si>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</si>
  <si>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</si>
  <si>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</si>
  <si>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</si>
  <si>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</si>
  <si>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</si>
  <si>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</si>
  <si>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</si>
  <si>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</si>
  <si>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</si>
  <si>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</si>
  <si>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</si>
  <si>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</si>
  <si>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</si>
  <si>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</si>
  <si>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</si>
  <si>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</si>
  <si>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</si>
  <si>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</si>
  <si>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</si>
  <si>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</si>
  <si>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</si>
  <si>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</si>
  <si>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</si>
  <si>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</si>
  <si>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</si>
  <si>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</si>
  <si>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</si>
  <si>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</si>
  <si>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</si>
  <si>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</si>
  <si>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</si>
  <si>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</si>
  <si>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</si>
  <si>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</si>
  <si>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</si>
  <si>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</si>
  <si>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</si>
  <si>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</si>
  <si>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</si>
  <si>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</si>
  <si>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</si>
  <si>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</si>
  <si>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</si>
  <si>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</si>
  <si>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</si>
  <si>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</si>
  <si>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</si>
  <si>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</si>
  <si>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</si>
  <si>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</si>
  <si>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</si>
  <si>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</si>
  <si>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</si>
  <si>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</si>
  <si>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</si>
  <si>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</si>
  <si>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</si>
  <si>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</si>
  <si>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</si>
  <si>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</si>
  <si>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</si>
  <si>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</si>
  <si>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</si>
  <si>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</si>
  <si>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</si>
  <si>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</si>
  <si>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</si>
  <si>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</si>
  <si>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</si>
  <si>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</si>
  <si>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</si>
  <si>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</si>
  <si>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</si>
  <si>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</si>
  <si>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</si>
  <si>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</si>
  <si>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</si>
  <si>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</si>
  <si>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</si>
  <si>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</si>
  <si>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</si>
  <si>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</si>
  <si>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</si>
  <si>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</si>
  <si>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</si>
  <si>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</si>
  <si>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</si>
  <si>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</si>
  <si>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</si>
  <si>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</si>
  <si>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</si>
  <si>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</si>
  <si>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</si>
  <si>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</si>
  <si>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</si>
  <si>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</si>
  <si>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</si>
  <si>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</si>
  <si>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</si>
  <si>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</si>
  <si>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</si>
  <si>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</si>
  <si>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</si>
  <si>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</si>
  <si>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</si>
  <si>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</si>
  <si>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</si>
  <si>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</si>
  <si>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</si>
  <si>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</si>
  <si>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</si>
  <si>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</si>
  <si>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</si>
  <si>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</si>
  <si>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</si>
  <si>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</si>
  <si>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</si>
  <si>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</si>
  <si>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</si>
  <si>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</si>
  <si>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</si>
  <si>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</si>
  <si>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</si>
  <si>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</si>
  <si>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</si>
  <si>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</si>
  <si>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</si>
  <si>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</si>
  <si>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</si>
  <si>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</si>
  <si>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</si>
  <si>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</si>
  <si>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</si>
  <si>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</si>
  <si>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</si>
  <si>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</si>
  <si>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</si>
  <si>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</si>
  <si>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</si>
  <si>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</si>
  <si>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</si>
  <si>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</si>
  <si>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</si>
  <si>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</si>
  <si>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</si>
  <si>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</si>
  <si>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</si>
  <si>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</si>
  <si>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</si>
  <si>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</si>
  <si>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</si>
  <si>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</si>
  <si>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</si>
  <si>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</si>
  <si>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</si>
  <si>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</si>
  <si>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</si>
  <si>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</si>
  <si>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</si>
  <si>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</si>
  <si>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</si>
  <si>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</si>
  <si>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</si>
  <si>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</si>
  <si>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</si>
  <si>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</si>
  <si>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</si>
  <si>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</si>
  <si>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</si>
  <si>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</si>
  <si>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</si>
  <si>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</si>
  <si>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</si>
  <si>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</si>
  <si>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</si>
  <si>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</si>
  <si>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</si>
  <si>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</si>
  <si>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</si>
  <si>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</si>
  <si>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</si>
  <si>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</si>
  <si>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</si>
  <si>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</si>
  <si>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</si>
  <si>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</si>
  <si>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</si>
  <si>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</si>
  <si>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</si>
  <si>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</si>
  <si>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</si>
  <si>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</si>
  <si>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</si>
  <si>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</si>
  <si>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</si>
  <si>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</si>
  <si>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</si>
  <si>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</si>
  <si>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</si>
  <si>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</si>
  <si>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</si>
  <si>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</si>
  <si>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</si>
  <si>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</si>
  <si>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</si>
  <si>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</si>
  <si>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</si>
  <si>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</si>
  <si>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</si>
  <si>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</si>
  <si>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</si>
  <si>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</si>
  <si>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</si>
  <si>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</si>
  <si>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</si>
  <si>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</si>
  <si>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</si>
  <si>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</si>
  <si>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</si>
  <si>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</si>
  <si>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</si>
  <si>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</si>
  <si>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</si>
  <si>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</si>
  <si>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</si>
  <si>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</si>
  <si>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</si>
  <si>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</si>
  <si>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</si>
  <si>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</si>
  <si>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</si>
  <si>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</si>
  <si>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</si>
  <si>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</si>
  <si>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</si>
  <si>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</si>
  <si>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</si>
  <si>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</si>
  <si>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</si>
  <si>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</si>
  <si>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</si>
  <si>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</si>
  <si>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</si>
  <si>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</si>
  <si>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</si>
  <si>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</si>
  <si>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</si>
  <si>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</si>
  <si>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</si>
  <si>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</si>
  <si>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</si>
  <si>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</si>
  <si>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</si>
  <si>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</si>
  <si>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</si>
  <si>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</si>
  <si>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</si>
  <si>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</si>
  <si>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</si>
  <si>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</si>
  <si>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</si>
  <si>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</si>
  <si>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</si>
  <si>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</si>
  <si>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</si>
  <si>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</si>
  <si>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</si>
  <si>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</si>
  <si>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</si>
  <si>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</si>
  <si>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</si>
  <si>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</si>
  <si>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</si>
  <si>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</si>
  <si>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</si>
  <si>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</si>
  <si>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</si>
  <si>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</si>
  <si>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</si>
  <si>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</si>
  <si>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</si>
  <si>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</si>
  <si>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</si>
  <si>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</si>
  <si>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</si>
  <si>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</si>
  <si>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</si>
  <si>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</si>
  <si>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</si>
  <si>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</si>
  <si>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</si>
  <si>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</si>
  <si>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</si>
  <si>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</si>
  <si>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</si>
  <si>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</si>
  <si>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</si>
  <si>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</si>
  <si>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</si>
  <si>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</si>
  <si>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</si>
  <si>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</si>
  <si>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</si>
  <si>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</si>
  <si>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</si>
  <si>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</si>
  <si>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</si>
  <si>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</si>
  <si>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</si>
  <si>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</si>
  <si>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</si>
  <si>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</si>
  <si>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</si>
  <si>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</si>
  <si>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</si>
  <si>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</si>
  <si>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</si>
  <si>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</si>
  <si>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</si>
  <si>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</si>
  <si>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</si>
  <si>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</si>
  <si>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</si>
  <si>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</si>
  <si>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</si>
  <si>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</si>
  <si>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</si>
  <si>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</si>
  <si>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</si>
  <si>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</si>
  <si>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</si>
  <si>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</si>
  <si>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</si>
  <si>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</si>
  <si>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</si>
  <si>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</si>
  <si>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</si>
  <si>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</si>
  <si>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</si>
  <si>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</si>
  <si>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</si>
  <si>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</si>
  <si>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</si>
  <si>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</si>
  <si>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</si>
  <si>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</si>
  <si>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</si>
  <si>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</si>
  <si>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</si>
  <si>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</si>
  <si>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</si>
  <si>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</si>
  <si>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</si>
  <si>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</si>
  <si>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</si>
  <si>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</si>
  <si>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</si>
  <si>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</si>
  <si>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</si>
  <si>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</si>
  <si>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</si>
  <si>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</si>
  <si>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</si>
  <si>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</si>
  <si>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</si>
  <si>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</si>
  <si>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</si>
  <si>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</si>
  <si>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</si>
  <si>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</si>
  <si>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</si>
  <si>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</si>
  <si>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</si>
  <si>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</si>
  <si>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</si>
  <si>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</si>
  <si>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</si>
  <si>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</si>
  <si>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</si>
  <si>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</si>
  <si>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</si>
  <si>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</si>
  <si>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</si>
  <si>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</si>
  <si>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</si>
  <si>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</si>
  <si>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</si>
  <si>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</si>
  <si>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</si>
  <si>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</si>
  <si>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</si>
  <si>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</si>
  <si>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</si>
  <si>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</si>
  <si>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</si>
  <si>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</si>
  <si>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</si>
  <si>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</si>
  <si>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</si>
  <si>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</si>
  <si>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</si>
  <si>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</si>
  <si>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</si>
  <si>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</si>
  <si>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</si>
  <si>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</si>
  <si>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</si>
  <si>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</si>
  <si>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</si>
  <si>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</si>
  <si>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</si>
  <si>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</si>
  <si>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</si>
  <si>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</si>
  <si>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</si>
  <si>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</si>
  <si>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</si>
  <si>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</si>
  <si>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</si>
  <si>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</si>
  <si>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</si>
  <si>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</si>
  <si>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</si>
  <si>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</si>
  <si>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</si>
  <si>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</si>
  <si>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</si>
  <si>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</si>
  <si>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</si>
  <si>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</si>
  <si>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</si>
  <si>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</si>
  <si>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</si>
  <si>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</si>
  <si>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</si>
  <si>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</si>
  <si>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</si>
  <si>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</si>
  <si>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</si>
  <si>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</si>
  <si>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</si>
  <si>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</si>
  <si>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</si>
  <si>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</si>
  <si>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</si>
  <si>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</si>
  <si>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</si>
  <si>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</si>
  <si>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</si>
  <si>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</si>
  <si>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</si>
  <si>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</si>
  <si>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</si>
  <si>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</si>
  <si>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</si>
  <si>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</si>
  <si>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</si>
  <si>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</si>
  <si>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</si>
  <si>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</si>
  <si>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</si>
  <si>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</si>
  <si>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</si>
  <si>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</si>
  <si>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</si>
  <si>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</si>
  <si>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</si>
  <si>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</si>
  <si>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</si>
  <si>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</si>
  <si>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</si>
  <si>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</si>
  <si>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</si>
  <si>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</si>
  <si>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</si>
  <si>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</si>
  <si>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</si>
  <si>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</si>
  <si>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</si>
  <si>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</si>
  <si>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</si>
  <si>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</si>
  <si>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</si>
  <si>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</si>
  <si>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</si>
  <si>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</si>
  <si>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</si>
  <si>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</si>
  <si>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</si>
  <si>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</si>
  <si>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</si>
  <si>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</si>
  <si>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</si>
  <si>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</si>
  <si>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</si>
  <si>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</si>
  <si>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</si>
  <si>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</si>
  <si>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</si>
  <si>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</si>
  <si>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</si>
  <si>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</si>
  <si>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</si>
  <si>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</si>
  <si>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</si>
  <si>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</si>
  <si>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</si>
  <si>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</si>
  <si>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</si>
  <si>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</si>
  <si>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</si>
  <si>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</si>
  <si>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</si>
  <si>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</si>
  <si>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</si>
  <si>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</si>
  <si>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</si>
  <si>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</si>
  <si>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</si>
  <si>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</si>
  <si>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</si>
  <si>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</si>
  <si>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</si>
  <si>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</si>
  <si>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</si>
  <si>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</si>
  <si>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</si>
  <si>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</si>
  <si>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</si>
  <si>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</si>
  <si>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</si>
  <si>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</si>
  <si>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</si>
  <si>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</si>
  <si>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</si>
  <si>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</si>
  <si>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</si>
  <si>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</si>
  <si>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</si>
  <si>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</si>
  <si>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</si>
  <si>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</si>
  <si>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</si>
  <si>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</si>
  <si>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</si>
  <si>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</si>
  <si>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</si>
  <si>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</si>
  <si>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</si>
  <si>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</si>
  <si>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</si>
  <si>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</si>
  <si>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</si>
  <si>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</si>
  <si>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</si>
  <si>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</si>
  <si>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</si>
  <si>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</si>
  <si>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</si>
  <si>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</si>
  <si>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</si>
  <si>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</si>
  <si>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</si>
  <si>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</si>
  <si>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</si>
  <si>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</si>
  <si>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</si>
  <si>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</si>
  <si>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</si>
  <si>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</si>
  <si>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</si>
  <si>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</si>
  <si>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</si>
  <si>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</si>
  <si>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</si>
  <si>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</si>
  <si>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</si>
  <si>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</si>
  <si>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</si>
  <si>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</si>
  <si>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</si>
  <si>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</si>
  <si>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</si>
  <si>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</si>
  <si>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</si>
  <si>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</si>
  <si>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</si>
  <si>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</si>
  <si>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</si>
  <si>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</si>
  <si>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</si>
  <si>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</si>
  <si>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</si>
  <si>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</si>
  <si>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</si>
  <si>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</si>
  <si>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</si>
  <si>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</si>
  <si>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</si>
  <si>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</si>
  <si>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</si>
  <si>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</si>
  <si>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</si>
  <si>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</si>
  <si>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</si>
  <si>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</si>
  <si>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</si>
  <si>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</si>
  <si>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</si>
  <si>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</si>
  <si>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</si>
  <si>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</si>
  <si>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</si>
  <si>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</si>
  <si>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</si>
  <si>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</si>
  <si>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</si>
  <si>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</si>
  <si>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</si>
  <si>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</si>
  <si>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</si>
  <si>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</si>
  <si>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</si>
  <si>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</si>
  <si>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</si>
  <si>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</si>
  <si>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</si>
  <si>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</si>
  <si>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</si>
  <si>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</si>
  <si>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</si>
  <si>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</si>
  <si>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</si>
  <si>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</si>
  <si>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</si>
  <si>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</si>
  <si>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</si>
  <si>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</si>
  <si>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</si>
  <si>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</si>
  <si>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</si>
  <si>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</si>
  <si>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</si>
  <si>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</si>
  <si>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</si>
  <si>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</si>
  <si>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</si>
  <si>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</si>
  <si>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</si>
  <si>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</si>
  <si>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</si>
  <si>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</si>
  <si>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</si>
  <si>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</si>
  <si>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</si>
  <si>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</si>
  <si>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</si>
  <si>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</si>
  <si>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</si>
  <si>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</si>
  <si>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</si>
  <si>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</si>
  <si>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</si>
  <si>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</si>
  <si>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</si>
  <si>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</si>
  <si>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</si>
  <si>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</si>
  <si>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</si>
  <si>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</si>
  <si>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</si>
  <si>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</si>
  <si>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</si>
  <si>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</si>
  <si>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</si>
  <si>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</si>
  <si>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</si>
  <si>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</si>
  <si>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</si>
  <si>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</si>
  <si>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</si>
  <si>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</si>
  <si>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</si>
  <si>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</si>
  <si>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</si>
  <si>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</si>
  <si>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</si>
  <si>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</si>
  <si>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</si>
  <si>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</si>
  <si>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</si>
  <si>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</si>
  <si>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</si>
  <si>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</si>
  <si>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</si>
  <si>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</si>
  <si>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</si>
  <si>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</si>
  <si>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</si>
  <si>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</si>
  <si>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</si>
  <si>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</si>
  <si>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</si>
  <si>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</si>
  <si>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</si>
  <si>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</si>
  <si>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</si>
  <si>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</si>
  <si>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</si>
  <si>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</si>
  <si>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</si>
  <si>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</si>
  <si>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</si>
  <si>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</si>
  <si>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</si>
  <si>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</si>
  <si>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</si>
  <si>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</si>
  <si>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</si>
  <si>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</si>
  <si>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</si>
  <si>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</si>
  <si>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</si>
  <si>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</si>
  <si>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</si>
  <si>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</si>
  <si>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</si>
  <si>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</si>
  <si>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</si>
  <si>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</si>
  <si>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</si>
  <si>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</si>
  <si>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</si>
  <si>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</si>
  <si>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</si>
  <si>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</si>
  <si>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</si>
  <si>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</si>
  <si>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</si>
  <si>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</si>
  <si>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</si>
  <si>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</si>
  <si>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</si>
  <si>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</si>
  <si>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</si>
  <si>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</si>
  <si>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</si>
  <si>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</si>
  <si>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</si>
  <si>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</si>
  <si>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</si>
  <si>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</si>
  <si>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</si>
  <si>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</si>
  <si>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</si>
  <si>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</si>
  <si>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</si>
  <si>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</si>
  <si>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</si>
  <si>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</si>
  <si>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</si>
  <si>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</si>
  <si>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</si>
  <si>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</si>
  <si>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</si>
  <si>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</si>
  <si>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</si>
  <si>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</si>
  <si>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</si>
  <si>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</si>
  <si>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</si>
  <si>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</si>
  <si>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</si>
  <si>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</si>
  <si>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</si>
  <si>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</si>
  <si>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</si>
  <si>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</si>
  <si>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</si>
  <si>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</si>
  <si>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</si>
  <si>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</si>
  <si>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</si>
  <si>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</si>
  <si>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</si>
  <si>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</si>
  <si>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</si>
  <si>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</si>
  <si>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</si>
  <si>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</si>
  <si>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</si>
  <si>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</si>
  <si>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</si>
  <si>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</si>
  <si>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</si>
  <si>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</si>
  <si>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</si>
  <si>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</si>
  <si>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</si>
  <si>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</si>
  <si>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</si>
  <si>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</si>
  <si>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</si>
  <si>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</si>
  <si>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</si>
  <si>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</si>
  <si>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</si>
  <si>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</si>
  <si>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</si>
  <si>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</si>
  <si>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</si>
  <si>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</si>
  <si>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</si>
  <si>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</si>
  <si>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</si>
  <si>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</si>
  <si>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</si>
  <si>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</si>
  <si>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</si>
  <si>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</si>
  <si>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</si>
  <si>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</si>
  <si>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</si>
  <si>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</si>
  <si>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</si>
  <si>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</si>
  <si>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</si>
  <si>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</si>
  <si>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</si>
  <si>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</si>
  <si>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</si>
  <si>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</si>
  <si>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</si>
  <si>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</si>
  <si>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</si>
  <si>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</si>
  <si>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</si>
  <si>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</si>
  <si>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</si>
  <si>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</si>
  <si>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</si>
  <si>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</si>
  <si>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</si>
  <si>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</si>
  <si>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</si>
  <si>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</si>
  <si>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</si>
  <si>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</si>
  <si>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</si>
  <si>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</si>
  <si>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</si>
  <si>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</si>
  <si>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</si>
  <si>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</si>
  <si>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</si>
  <si>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</si>
  <si>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</si>
  <si>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</si>
  <si>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</si>
  <si>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</si>
  <si>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</si>
  <si>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</si>
  <si>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</si>
  <si>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</si>
  <si>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</si>
  <si>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</si>
  <si>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</si>
  <si>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</si>
  <si>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</si>
  <si>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</si>
  <si>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</si>
  <si>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</si>
  <si>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</si>
  <si>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</si>
  <si>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</si>
  <si>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</si>
  <si>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</si>
  <si>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</si>
  <si>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</si>
  <si>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</si>
  <si>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</si>
  <si>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</si>
  <si>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</si>
  <si>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</si>
  <si>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</si>
  <si>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</si>
  <si>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</si>
  <si>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</si>
  <si>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</si>
  <si>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</si>
  <si>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</si>
  <si>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</si>
  <si>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</si>
  <si>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</si>
  <si>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</si>
  <si>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</si>
  <si>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</si>
  <si>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</si>
  <si>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</si>
  <si>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</si>
  <si>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</si>
  <si>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</si>
  <si>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</si>
  <si>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</si>
  <si>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</si>
  <si>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</si>
  <si>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</si>
  <si>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</si>
  <si>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</si>
  <si>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</si>
  <si>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</si>
  <si>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</si>
  <si>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</si>
  <si>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</si>
  <si>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</si>
  <si>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</si>
  <si>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</si>
  <si>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</si>
  <si>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</si>
  <si>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</si>
  <si>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</si>
  <si>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</si>
  <si>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</si>
  <si>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</si>
  <si>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</si>
  <si>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</si>
  <si>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</si>
  <si>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</si>
  <si>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</si>
  <si>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</si>
  <si>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</si>
  <si>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</si>
  <si>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</si>
  <si>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</si>
  <si>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</si>
  <si>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</si>
  <si>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</si>
  <si>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</si>
  <si>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</si>
  <si>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</si>
  <si>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</si>
  <si>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</si>
  <si>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</si>
  <si>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</si>
  <si>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</si>
  <si>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</si>
  <si>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</si>
  <si>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</si>
  <si>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</si>
  <si>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</si>
  <si>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</si>
  <si>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</si>
  <si>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</si>
  <si>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</si>
  <si>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</si>
  <si>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</si>
  <si>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</si>
  <si>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</si>
  <si>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</si>
  <si>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</si>
  <si>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</si>
  <si>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</si>
  <si>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</si>
  <si>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</si>
  <si>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</si>
  <si>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</si>
  <si>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</si>
  <si>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</si>
  <si>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</si>
  <si>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</si>
  <si>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</si>
  <si>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</si>
  <si>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</si>
  <si>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</si>
  <si>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</si>
  <si>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</si>
  <si>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</si>
  <si>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</si>
  <si>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</si>
  <si>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</si>
  <si>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</si>
  <si>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</si>
  <si>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</si>
  <si>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</si>
  <si>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</si>
  <si>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</si>
  <si>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</si>
  <si>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</si>
  <si>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</si>
  <si>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</si>
  <si>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</si>
  <si>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</si>
  <si>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</si>
  <si>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</si>
  <si>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</si>
  <si>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</si>
  <si>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</si>
  <si>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</si>
  <si>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</si>
  <si>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</si>
  <si>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</si>
  <si>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</si>
  <si>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</si>
  <si>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</si>
  <si>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</si>
  <si>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</si>
  <si>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</si>
  <si>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</si>
  <si>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</si>
  <si>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</si>
  <si>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</si>
  <si>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</si>
  <si>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</si>
  <si>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</si>
  <si>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</si>
  <si>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</si>
  <si>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</si>
  <si>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</si>
  <si>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</si>
  <si>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</si>
  <si>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</si>
  <si>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</si>
  <si>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</si>
  <si>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</si>
  <si>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</si>
  <si>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</si>
  <si>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</si>
  <si>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</si>
  <si>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</si>
  <si>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</si>
  <si>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</si>
  <si>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</si>
  <si>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</si>
  <si>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</si>
  <si>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</si>
  <si>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</si>
  <si>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</si>
  <si>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</si>
  <si>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</si>
  <si>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</si>
  <si>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</si>
  <si>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</si>
  <si>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</si>
  <si>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</si>
  <si>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</si>
  <si>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</si>
  <si>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</si>
  <si>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</si>
  <si>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</si>
  <si>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</si>
  <si>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</si>
  <si>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</si>
  <si>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</si>
  <si>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</si>
  <si>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</si>
  <si>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</si>
  <si>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</si>
  <si>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</si>
  <si>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</si>
  <si>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</si>
  <si>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</si>
  <si>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</si>
  <si>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</si>
  <si>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</si>
  <si>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</si>
  <si>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</si>
  <si>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</si>
  <si>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</si>
  <si>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</si>
  <si>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</si>
  <si>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</si>
  <si>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</si>
  <si>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</si>
  <si>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</si>
  <si>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</si>
  <si>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</si>
  <si>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</si>
  <si>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</si>
  <si>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</si>
  <si>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</si>
  <si>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</si>
  <si>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</si>
  <si>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</si>
  <si>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</si>
  <si>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</si>
  <si>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</si>
  <si>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</si>
  <si>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</si>
  <si>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</si>
  <si>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</si>
  <si>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</si>
  <si>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</si>
  <si>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</si>
  <si>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</si>
  <si>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</si>
  <si>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</si>
  <si>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</si>
  <si>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</si>
  <si>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</si>
  <si>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</si>
  <si>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</si>
  <si>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</si>
  <si>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</si>
  <si>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</si>
  <si>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</si>
  <si>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</si>
  <si>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</si>
  <si>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</si>
  <si>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</si>
  <si>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</si>
  <si>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</si>
  <si>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</si>
  <si>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</si>
  <si>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</si>
  <si>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</si>
  <si>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</si>
  <si>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</si>
  <si>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</si>
  <si>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</si>
  <si>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</si>
  <si>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</si>
  <si>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</si>
  <si>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</si>
  <si>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</si>
  <si>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</si>
  <si>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</si>
  <si>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</si>
  <si>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</si>
  <si>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</si>
  <si>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</si>
  <si>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</si>
  <si>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</si>
  <si>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</si>
  <si>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</si>
  <si>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</si>
  <si>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</si>
  <si>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</si>
  <si>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</si>
  <si>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</si>
  <si>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</si>
  <si>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</si>
  <si>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</si>
  <si>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</si>
  <si>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</si>
  <si>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</si>
  <si>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</si>
  <si>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</si>
  <si>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</si>
  <si>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</si>
  <si>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</si>
  <si>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</si>
  <si>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</si>
  <si>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</si>
  <si>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</si>
  <si>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</si>
  <si>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</si>
  <si>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</si>
  <si>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</si>
  <si>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</si>
  <si>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</si>
  <si>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</si>
  <si>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</si>
  <si>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</si>
  <si>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</si>
  <si>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</si>
  <si>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</si>
  <si>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</si>
  <si>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</si>
  <si>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</si>
  <si>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</si>
  <si>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</si>
  <si>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</si>
  <si>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</si>
  <si>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</si>
  <si>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</si>
  <si>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</si>
  <si>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</si>
  <si>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</si>
  <si>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</si>
  <si>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</si>
  <si>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</si>
  <si>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</si>
  <si>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</si>
  <si>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</si>
  <si>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</si>
  <si>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</si>
  <si>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</si>
  <si>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</si>
  <si>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</si>
  <si>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</si>
  <si>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</si>
  <si>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</si>
  <si>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</si>
  <si>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</si>
  <si>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</si>
  <si>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</si>
  <si>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</si>
  <si>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</si>
  <si>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</si>
  <si>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</si>
  <si>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</si>
  <si>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</si>
  <si>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</si>
  <si>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</si>
  <si>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</si>
  <si>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</si>
  <si>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</si>
  <si>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</si>
  <si>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</si>
  <si>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</si>
  <si>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</si>
  <si>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</si>
  <si>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</si>
  <si>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</si>
  <si>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</si>
  <si>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</si>
  <si>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</si>
  <si>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</si>
  <si>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</si>
  <si>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</si>
  <si>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</si>
  <si>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</si>
  <si>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</si>
  <si>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</si>
  <si>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</si>
  <si>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</si>
  <si>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</si>
  <si>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</si>
  <si>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</si>
  <si>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</si>
  <si>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</si>
  <si>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</si>
  <si>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</si>
  <si>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</si>
  <si>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</si>
  <si>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</si>
  <si>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</si>
  <si>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</si>
  <si>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</si>
  <si>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</si>
  <si>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</si>
  <si>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</si>
  <si>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</si>
  <si>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</si>
  <si>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</si>
  <si>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</si>
  <si>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</si>
  <si>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</si>
  <si>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</si>
  <si>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</si>
  <si>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</si>
  <si>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</si>
  <si>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</si>
  <si>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</si>
  <si>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</si>
  <si>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</si>
  <si>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</si>
  <si>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</si>
  <si>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</si>
  <si>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</si>
  <si>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</si>
  <si>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</si>
  <si>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</si>
  <si>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</si>
  <si>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</si>
  <si>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</si>
  <si>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</si>
  <si>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</si>
  <si>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</si>
  <si>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</si>
  <si>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</si>
  <si>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</si>
  <si>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</si>
  <si>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</si>
  <si>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</si>
  <si>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</si>
  <si>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</si>
  <si>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</si>
  <si>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</si>
  <si>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</si>
  <si>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</si>
  <si>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</si>
  <si>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</si>
  <si>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</si>
  <si>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</si>
  <si>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</si>
  <si>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</si>
  <si>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</si>
  <si>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</si>
  <si>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</si>
  <si>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</si>
  <si>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</si>
  <si>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</si>
  <si>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</si>
  <si>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</si>
  <si>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</si>
  <si>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</si>
  <si>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</si>
  <si>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</si>
  <si>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</si>
  <si>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</si>
  <si>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</si>
  <si>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</si>
  <si>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</si>
  <si>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</si>
  <si>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</si>
  <si>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</si>
  <si>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</si>
  <si>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</si>
  <si>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</si>
  <si>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</si>
  <si>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</si>
  <si>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</si>
  <si>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</si>
  <si>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</si>
  <si>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</si>
  <si>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</si>
  <si>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</si>
  <si>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</si>
  <si>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</si>
  <si>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</si>
  <si>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</si>
  <si>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</si>
  <si>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</si>
  <si>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</si>
  <si>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</si>
  <si>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</si>
  <si>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</si>
  <si>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</si>
  <si>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</si>
  <si>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</si>
  <si>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</si>
  <si>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</si>
  <si>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</si>
  <si>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</si>
  <si>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</si>
  <si>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</si>
  <si>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</si>
  <si>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</si>
  <si>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</si>
  <si>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</si>
  <si>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</si>
  <si>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</si>
  <si>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</si>
  <si>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</si>
  <si>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</si>
  <si>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</si>
  <si>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</si>
  <si>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</si>
  <si>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</si>
  <si>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</si>
  <si>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</si>
  <si>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</si>
  <si>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</si>
  <si>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</si>
  <si>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</si>
  <si>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</si>
  <si>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</si>
  <si>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</si>
  <si>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</si>
  <si>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</si>
  <si>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</si>
  <si>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</si>
  <si>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</si>
  <si>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</si>
  <si>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</si>
  <si>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</si>
  <si>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</si>
  <si>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</si>
  <si>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</si>
  <si>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</si>
  <si>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</si>
  <si>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</si>
  <si>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</si>
  <si>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</si>
  <si>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</si>
  <si>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</si>
  <si>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</si>
  <si>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</si>
  <si>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</si>
  <si>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</si>
  <si>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</si>
  <si>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</si>
  <si>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</si>
  <si>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</si>
  <si>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</si>
  <si>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</si>
  <si>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</si>
  <si>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</si>
  <si>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</si>
  <si>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</si>
  <si>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</si>
  <si>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</si>
  <si>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</si>
  <si>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</si>
  <si>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</si>
  <si>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</si>
  <si>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</si>
  <si>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</si>
  <si>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</si>
  <si>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</si>
  <si>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</si>
  <si>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</si>
  <si>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</si>
  <si>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</si>
  <si>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</si>
  <si>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</si>
  <si>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</si>
  <si>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</si>
  <si>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</si>
  <si>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</si>
  <si>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</si>
  <si>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</si>
  <si>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</si>
  <si>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</si>
  <si>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</si>
  <si>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</si>
  <si>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</si>
  <si>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</si>
  <si>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</si>
  <si>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</si>
  <si>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</si>
  <si>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</si>
  <si>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</si>
  <si>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</si>
  <si>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</si>
  <si>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</si>
  <si>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</si>
  <si>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</si>
  <si>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</si>
  <si>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</si>
  <si>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</si>
  <si>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</si>
  <si>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</si>
  <si>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</si>
  <si>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</si>
  <si>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</si>
  <si>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</si>
  <si>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</si>
  <si>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</si>
  <si>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</si>
  <si>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</si>
  <si>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</si>
  <si>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</si>
  <si>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</si>
  <si>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</si>
  <si>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</si>
  <si>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</si>
  <si>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</si>
  <si>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</si>
  <si>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</si>
  <si>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</si>
  <si>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</si>
  <si>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</si>
  <si>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</si>
  <si>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</si>
  <si>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</si>
  <si>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</si>
  <si>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</si>
  <si>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</si>
  <si>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</si>
  <si>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</si>
  <si>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</si>
  <si>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</si>
  <si>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</si>
  <si>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</si>
  <si>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</si>
  <si>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</si>
  <si>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</si>
  <si>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</si>
  <si>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</si>
  <si>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</si>
  <si>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</si>
  <si>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</si>
  <si>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</si>
  <si>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</si>
  <si>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</si>
  <si>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</si>
  <si>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</si>
  <si>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</si>
  <si>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</si>
  <si>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</si>
  <si>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</si>
  <si>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</si>
  <si>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</si>
  <si>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</si>
  <si>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</si>
  <si>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</si>
  <si>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</si>
  <si>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</si>
  <si>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</si>
  <si>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</si>
  <si>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</si>
  <si>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</si>
  <si>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</si>
  <si>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</si>
  <si>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</si>
  <si>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</si>
  <si>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</si>
  <si>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</si>
  <si>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</si>
  <si>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</si>
  <si>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</si>
  <si>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</si>
  <si>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</si>
  <si>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</si>
  <si>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</si>
  <si>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</si>
  <si>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</si>
  <si>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</si>
  <si>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</si>
  <si>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</si>
  <si>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</si>
  <si>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</si>
  <si>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</si>
  <si>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</si>
  <si>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</si>
  <si>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</si>
  <si>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</si>
  <si>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</si>
  <si>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</si>
  <si>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</si>
  <si>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</si>
  <si>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</si>
  <si>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</si>
  <si>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</si>
  <si>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</si>
  <si>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</si>
  <si>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</si>
  <si>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</si>
  <si>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</si>
  <si>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</si>
  <si>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</si>
  <si>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</si>
  <si>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</si>
  <si>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</si>
  <si>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</si>
  <si>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</si>
  <si>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</si>
  <si>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</si>
  <si>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</si>
  <si>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</si>
  <si>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</si>
  <si>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</si>
  <si>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</si>
  <si>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</si>
  <si>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</si>
  <si>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</si>
  <si>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</si>
  <si>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</si>
  <si>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</si>
  <si>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</si>
  <si>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</si>
  <si>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</si>
  <si>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</si>
  <si>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</si>
  <si>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</si>
  <si>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</si>
  <si>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</si>
  <si>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</si>
  <si>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</si>
  <si>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</si>
  <si>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</si>
  <si>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</si>
  <si>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</si>
  <si>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</si>
  <si>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</si>
  <si>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</si>
  <si>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</si>
  <si>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</si>
  <si>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</si>
  <si>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</si>
  <si>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</si>
  <si>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</si>
  <si>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</si>
  <si>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</si>
  <si>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</si>
  <si>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</si>
  <si>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</si>
  <si>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</si>
  <si>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</si>
  <si>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</si>
  <si>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</si>
  <si>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</si>
  <si>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</si>
  <si>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</si>
  <si>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</si>
  <si>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</si>
  <si>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</si>
  <si>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</si>
  <si>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</si>
  <si>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</si>
  <si>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</si>
  <si>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</si>
  <si>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</si>
  <si>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</si>
  <si>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</si>
  <si>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</si>
  <si>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</si>
  <si>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</si>
  <si>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</si>
  <si>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</si>
  <si>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</si>
  <si>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</si>
  <si>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</si>
  <si>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</si>
  <si>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</si>
  <si>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</si>
  <si>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</si>
  <si>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</si>
  <si>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</si>
  <si>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</si>
  <si>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</si>
  <si>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</si>
  <si>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</si>
  <si>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</si>
  <si>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</si>
  <si>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</si>
  <si>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</si>
  <si>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</si>
  <si>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</si>
  <si>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</si>
  <si>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</si>
  <si>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</si>
  <si>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</si>
  <si>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</si>
  <si>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</si>
  <si>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</si>
  <si>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</si>
  <si>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</si>
  <si>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</si>
  <si>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</si>
  <si>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</si>
  <si>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</si>
  <si>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</si>
  <si>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</si>
  <si>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</si>
  <si>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</si>
  <si>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</si>
  <si>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</si>
  <si>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</si>
  <si>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</si>
  <si>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</si>
  <si>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</si>
  <si>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</si>
  <si>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</si>
  <si>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</si>
  <si>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</si>
  <si>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</si>
  <si>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</si>
  <si>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</si>
  <si>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</si>
  <si>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</si>
  <si>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</si>
  <si>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</si>
  <si>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</si>
  <si>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</si>
  <si>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</si>
  <si>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</si>
  <si>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</si>
  <si>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</si>
  <si>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</si>
  <si>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</si>
  <si>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</si>
  <si>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</si>
  <si>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</si>
  <si>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</si>
  <si>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</si>
  <si>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</si>
  <si>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</si>
  <si>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</si>
  <si>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</si>
  <si>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</si>
  <si>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</si>
  <si>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</si>
  <si>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</si>
  <si>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</si>
  <si>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</si>
  <si>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</si>
  <si>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</si>
  <si>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</si>
  <si>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</si>
  <si>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</si>
  <si>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</si>
  <si>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</si>
  <si>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</si>
  <si>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</si>
  <si>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</si>
  <si>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</si>
  <si>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</si>
  <si>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</si>
  <si>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</si>
  <si>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</si>
  <si>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</si>
  <si>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</si>
  <si>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</si>
  <si>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</si>
  <si>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</si>
  <si>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</si>
  <si>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</si>
  <si>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</si>
  <si>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</si>
  <si>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</si>
  <si>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</si>
  <si>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</si>
  <si>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</si>
  <si>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</si>
  <si>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</si>
  <si>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</si>
  <si>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</si>
  <si>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</si>
  <si>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</si>
  <si>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</si>
  <si>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</si>
  <si>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</si>
  <si>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</si>
  <si>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</si>
  <si>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</si>
  <si>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</si>
  <si>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</si>
  <si>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</si>
  <si>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</si>
  <si>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</si>
  <si>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</si>
  <si>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</si>
  <si>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</si>
  <si>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</si>
  <si>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</si>
  <si>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</si>
  <si>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</si>
  <si>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</si>
  <si>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</si>
  <si>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</si>
  <si>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</si>
  <si>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</si>
  <si>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</si>
  <si>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</si>
  <si>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</si>
  <si>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</si>
  <si>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</si>
  <si>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</si>
  <si>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</si>
  <si>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</si>
  <si>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</si>
  <si>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</si>
  <si>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</si>
  <si>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</si>
  <si>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</si>
  <si>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</si>
  <si>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</si>
  <si>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</si>
  <si>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</si>
  <si>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</si>
  <si>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</si>
  <si>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</si>
  <si>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</si>
  <si>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</si>
  <si>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</si>
  <si>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</si>
  <si>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</si>
  <si>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</si>
  <si>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</si>
  <si>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</si>
  <si>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</si>
  <si>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</si>
  <si>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</si>
  <si>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</si>
  <si>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</si>
  <si>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</si>
  <si>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</si>
  <si>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</si>
  <si>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</si>
  <si>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</si>
  <si>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</si>
  <si>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</si>
  <si>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VERT</t>
  </si>
  <si>
    <t xml:space="preserve">NOM_PRELEV_DETERM</t>
  </si>
  <si>
    <t xml:space="preserve">AQUASCOP BIOLOGIE site de Monptellier</t>
  </si>
  <si>
    <t xml:space="preserve">LB_STATION</t>
  </si>
  <si>
    <t xml:space="preserve">LE VERT A CAMPAGNES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</si>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</sst>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G20" activeCellId="0" sqref="G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559458</v>
      </c>
      <c r="G10" s="25"/>
      <c r="H10" s="25"/>
    </row>
    <row r="11" customFormat="false" ht="15" hidden="false" customHeight="false" outlineLevel="0" collapsed="false">
      <c r="A11" s="26" t="s">
        <v>5183</v>
      </c>
      <c r="B11" s="30" t="n">
        <v>43707</v>
      </c>
      <c r="D11" s="26" t="s">
        <v>5184</v>
      </c>
      <c r="E11" s="29" t="n">
        <v>6380703</v>
      </c>
      <c r="G11" s="25"/>
      <c r="H11" s="25"/>
    </row>
    <row r="12" customFormat="false" ht="15" hidden="false" customHeight="false" outlineLevel="0" collapsed="false">
      <c r="A12" s="26" t="s">
        <v>5185</v>
      </c>
      <c r="B12" s="29" t="s">
        <v>5186</v>
      </c>
      <c r="D12" s="26" t="s">
        <v>5187</v>
      </c>
      <c r="E12" s="29" t="n">
        <v>559371</v>
      </c>
      <c r="G12" s="25"/>
      <c r="H12" s="25"/>
    </row>
    <row r="13" customFormat="false" ht="17.25" hidden="false" customHeight="true" outlineLevel="0" collapsed="false">
      <c r="A13" s="12"/>
      <c r="B13" s="31"/>
      <c r="D13" s="26" t="s">
        <v>5188</v>
      </c>
      <c r="E13" s="29" t="n">
        <v>6380663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559458</v>
      </c>
    </row>
    <row r="18" customFormat="false" ht="15" hidden="false" customHeight="false" outlineLevel="0" collapsed="false">
      <c r="A18" s="36"/>
      <c r="B18" s="37" t="s">
        <v>5196</v>
      </c>
      <c r="C18" s="38" t="n">
        <f aca="false">E11</f>
        <v>6380703</v>
      </c>
    </row>
    <row r="19" customFormat="false" ht="15" hidden="false" customHeight="false" outlineLevel="0" collapsed="false">
      <c r="A19" s="33" t="s">
        <v>5197</v>
      </c>
      <c r="B19" s="39" t="n">
        <v>99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v>
      </c>
      <c r="D35" s="52" t="s">
        <v>5215</v>
      </c>
      <c r="E35" s="53" t="n">
        <v>96</v>
      </c>
    </row>
    <row r="36" s="56" customFormat="true" ht="15" hidden="false" customHeight="true" outlineLevel="0" collapsed="false">
      <c r="A36" s="54" t="s">
        <v>5216</v>
      </c>
      <c r="B36" s="34" t="n">
        <v>10</v>
      </c>
      <c r="C36" s="50"/>
      <c r="D36" s="55" t="s">
        <v>5217</v>
      </c>
      <c r="E36" s="34" t="n">
        <v>90</v>
      </c>
    </row>
    <row r="37" s="56" customFormat="true" ht="15" hidden="false" customHeight="true" outlineLevel="0" collapsed="false">
      <c r="A37" s="54" t="s">
        <v>5218</v>
      </c>
      <c r="B37" s="34" t="n">
        <v>3.2</v>
      </c>
      <c r="C37" s="50"/>
      <c r="D37" s="55" t="s">
        <v>5219</v>
      </c>
      <c r="E37" s="34" t="n">
        <v>6.1</v>
      </c>
    </row>
    <row r="38" s="56" customFormat="true" ht="15" hidden="false" customHeight="true" outlineLevel="0" collapsed="false">
      <c r="A38" s="54" t="s">
        <v>5220</v>
      </c>
      <c r="B38" s="34" t="n">
        <v>38</v>
      </c>
      <c r="C38" s="50"/>
      <c r="D38" s="55" t="s">
        <v>5220</v>
      </c>
      <c r="E38" s="34" t="n">
        <v>60</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c r="C59" s="50"/>
      <c r="D59" s="26" t="s">
        <v>5239</v>
      </c>
      <c r="E59" s="62" t="n">
        <v>5</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2</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0.18</v>
      </c>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21</v>
      </c>
      <c r="E98" s="82" t="n">
        <v>52</v>
      </c>
      <c r="F98" s="82" t="s">
        <v>5274</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0.1</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0.4</v>
      </c>
      <c r="E100" s="82" t="n">
        <v>2.2</v>
      </c>
      <c r="F100" s="82" t="s">
        <v>5274</v>
      </c>
      <c r="G100" s="85"/>
      <c r="H100" s="86"/>
    </row>
    <row r="101" customFormat="false" ht="15" hidden="false" customHeight="false" outlineLevel="0" collapsed="false">
      <c r="A101" s="78" t="s">
        <v>3031</v>
      </c>
      <c r="B101" s="79" t="str">
        <f aca="false">IF(A101="NEWCOD",IF(ISBLANK(G101),"renseigner le champ 'Nouveau taxon'",G101),VLOOKUP(A101,'Ref Taxo'!A:B,2,FALSE()))</f>
        <v>Mougeotia</v>
      </c>
      <c r="C101" s="80" t="n">
        <f aca="false">IF(A101="NEWCOD",IF(ISBLANK(H101),"NoCod",H101),VLOOKUP(A101,'Ref Taxo'!A:D,4,FALSE()))</f>
        <v>1146</v>
      </c>
      <c r="D101" s="81"/>
      <c r="E101" s="82" t="n">
        <v>0.2</v>
      </c>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0.01</v>
      </c>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t="n">
        <v>0.01</v>
      </c>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0.13</v>
      </c>
      <c r="E104" s="82" t="n">
        <v>1</v>
      </c>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0.34</v>
      </c>
      <c r="E105" s="82" t="n">
        <v>0.01</v>
      </c>
      <c r="F105" s="82" t="s">
        <v>5274</v>
      </c>
      <c r="G105" s="85"/>
      <c r="H105" s="86"/>
    </row>
    <row r="106" customFormat="false" ht="15" hidden="false" customHeight="false" outlineLevel="0" collapsed="false">
      <c r="A106" s="78" t="s">
        <v>5158</v>
      </c>
      <c r="B106" s="79" t="str">
        <f aca="false">IF(A106="NEWCOD",IF(ISBLANK(G106),"renseigner le champ 'Nouveau taxon'",G106),VLOOKUP(A106,'Ref Taxo'!A:B,2,FALSE()))</f>
        <v>Zygnema</v>
      </c>
      <c r="C106" s="80" t="n">
        <f aca="false">IF(A106="NEWCOD",IF(ISBLANK(H106),"NoCod",H106),VLOOKUP(A106,'Ref Taxo'!A:D,4,FALSE()))</f>
        <v>1148</v>
      </c>
      <c r="D106" s="81"/>
      <c r="E106" s="82" t="n">
        <v>1</v>
      </c>
      <c r="F106" s="82" t="s">
        <v>5274</v>
      </c>
      <c r="G106" s="85"/>
      <c r="H106" s="86"/>
    </row>
    <row r="107" customFormat="false" ht="15" hidden="false" customHeight="false" outlineLevel="0" collapsed="false">
      <c r="A107" s="78" t="s">
        <v>1177</v>
      </c>
      <c r="B107" s="79" t="str">
        <f aca="false">IF(A107="NEWCOD",IF(ISBLANK(G107),"renseigner le champ 'Nouveau taxon'",G107),VLOOKUP(A107,'Ref Taxo'!A:B,2,FALSE()))</f>
        <v>Conocephalum conicum</v>
      </c>
      <c r="C107" s="80" t="n">
        <f aca="false">IF(A107="NEWCOD",IF(ISBLANK(H107),"NoCod",H107),VLOOKUP(A107,'Ref Taxo'!A:D,4,FALSE()))</f>
        <v>1176</v>
      </c>
      <c r="D107" s="81"/>
      <c r="E107" s="82" t="n">
        <v>0.01</v>
      </c>
      <c r="F107" s="82" t="s">
        <v>5274</v>
      </c>
      <c r="G107" s="85"/>
      <c r="H107" s="86"/>
    </row>
    <row r="108" customFormat="false" ht="15" hidden="false" customHeight="false" outlineLevel="0" collapsed="false">
      <c r="A108" s="78" t="s">
        <v>3367</v>
      </c>
      <c r="B108" s="79" t="str">
        <f aca="false">IF(A108="NEWCOD",IF(ISBLANK(G108),"renseigner le champ 'Nouveau taxon'",G108),VLOOKUP(A108,'Ref Taxo'!A:B,2,FALSE()))</f>
        <v>Pellia endiviifolia</v>
      </c>
      <c r="C108" s="80" t="n">
        <f aca="false">IF(A108="NEWCOD",IF(ISBLANK(H108),"NoCod",H108),VLOOKUP(A108,'Ref Taxo'!A:D,4,FALSE()))</f>
        <v>1197</v>
      </c>
      <c r="D108" s="81" t="n">
        <v>0.01</v>
      </c>
      <c r="E108" s="82" t="n">
        <v>0.01</v>
      </c>
      <c r="F108" s="82" t="s">
        <v>5274</v>
      </c>
      <c r="G108" s="85"/>
      <c r="H108" s="86"/>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0.62</v>
      </c>
      <c r="E109" s="82" t="n">
        <v>0.01</v>
      </c>
      <c r="F109" s="82" t="s">
        <v>5274</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2.9</v>
      </c>
      <c r="E110" s="82" t="n">
        <v>0.2</v>
      </c>
      <c r="F110" s="82" t="s">
        <v>5274</v>
      </c>
      <c r="G110" s="85"/>
      <c r="H110" s="86"/>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0.13</v>
      </c>
      <c r="E111" s="82" t="n">
        <v>0.1</v>
      </c>
      <c r="F111" s="82" t="s">
        <v>5274</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8.4</v>
      </c>
      <c r="E112" s="82" t="n">
        <v>0.13</v>
      </c>
      <c r="F112" s="82" t="s">
        <v>5274</v>
      </c>
      <c r="G112" s="85"/>
      <c r="H112" s="86"/>
    </row>
    <row r="113" customFormat="false" ht="15" hidden="false" customHeight="false" outlineLevel="0" collapsed="false">
      <c r="A113" s="78" t="s">
        <v>3512</v>
      </c>
      <c r="B113" s="79" t="str">
        <f aca="false">IF(A113="NEWCOD",IF(ISBLANK(G113),"renseigner le champ 'Nouveau taxon'",G113),VLOOKUP(A113,'Ref Taxo'!A:B,2,FALSE()))</f>
        <v>Plagiomnium rostratum</v>
      </c>
      <c r="C113" s="80" t="n">
        <f aca="false">IF(A113="NEWCOD",IF(ISBLANK(H113),"NoCod",H113),VLOOKUP(A113,'Ref Taxo'!A:D,4,FALSE()))</f>
        <v>19919</v>
      </c>
      <c r="D113" s="81"/>
      <c r="E113" s="82" t="n">
        <v>0.01</v>
      </c>
      <c r="F113" s="82" t="s">
        <v>5274</v>
      </c>
      <c r="G113" s="85"/>
      <c r="H113" s="86"/>
    </row>
    <row r="114" customFormat="false" ht="15" hidden="false" customHeight="false" outlineLevel="0" collapsed="false">
      <c r="A114" s="78" t="s">
        <v>4087</v>
      </c>
      <c r="B114" s="79" t="str">
        <f aca="false">IF(A114="NEWCOD",IF(ISBLANK(G114),"renseigner le champ 'Nouveau taxon'",G114),VLOOKUP(A114,'Ref Taxo'!A:B,2,FALSE()))</f>
        <v>Rhynchostegium riparioides</v>
      </c>
      <c r="C114" s="80" t="n">
        <f aca="false">IF(A114="NEWCOD",IF(ISBLANK(H114),"NoCod",H114),VLOOKUP(A114,'Ref Taxo'!A:D,4,FALSE()))</f>
        <v>1268</v>
      </c>
      <c r="D114" s="81" t="n">
        <v>0.25</v>
      </c>
      <c r="E114" s="82" t="n">
        <v>0.01</v>
      </c>
      <c r="F114" s="82" t="s">
        <v>5274</v>
      </c>
      <c r="G114" s="85"/>
      <c r="H114" s="86"/>
    </row>
    <row r="115" customFormat="false" ht="15" hidden="false" customHeight="false" outlineLevel="0" collapsed="false">
      <c r="A115" s="78" t="s">
        <v>63</v>
      </c>
      <c r="B115" s="79" t="str">
        <f aca="false">IF(A115="NEWCOD",IF(ISBLANK(G115),"renseigner le champ 'Nouveau taxon'",G115),VLOOKUP(A115,'Ref Taxo'!A:B,2,FALSE()))</f>
        <v>Agrostis stolonifera</v>
      </c>
      <c r="C115" s="80" t="n">
        <f aca="false">IF(A115="NEWCOD",IF(ISBLANK(H115),"NoCod",H115),VLOOKUP(A115,'Ref Taxo'!A:D,4,FALSE()))</f>
        <v>1543</v>
      </c>
      <c r="D115" s="81" t="n">
        <v>0.01</v>
      </c>
      <c r="E115" s="82" t="n">
        <v>0.05</v>
      </c>
      <c r="F115" s="82" t="s">
        <v>5274</v>
      </c>
      <c r="G115" s="85"/>
      <c r="H115" s="86"/>
    </row>
    <row r="116" customFormat="false" ht="15" hidden="false" customHeight="false" outlineLevel="0" collapsed="false">
      <c r="A116" s="78" t="s">
        <v>2883</v>
      </c>
      <c r="B116" s="79" t="str">
        <f aca="false">IF(A116="NEWCOD",IF(ISBLANK(G116),"renseigner le champ 'Nouveau taxon'",G116),VLOOKUP(A116,'Ref Taxo'!A:B,2,FALSE()))</f>
        <v>Mentha aquatica</v>
      </c>
      <c r="C116" s="80" t="n">
        <f aca="false">IF(A116="NEWCOD",IF(ISBLANK(H116),"NoCod",H116),VLOOKUP(A116,'Ref Taxo'!A:D,4,FALSE()))</f>
        <v>1791</v>
      </c>
      <c r="D116" s="81" t="n">
        <v>0.03</v>
      </c>
      <c r="E116" s="82" t="n">
        <v>2.2</v>
      </c>
      <c r="F116" s="82" t="s">
        <v>5274</v>
      </c>
      <c r="G116" s="85"/>
      <c r="H116" s="86"/>
    </row>
    <row r="117" customFormat="false" ht="15" hidden="false" customHeight="false" outlineLevel="0" collapsed="false">
      <c r="A117" s="78" t="s">
        <v>3418</v>
      </c>
      <c r="B117" s="79" t="str">
        <f aca="false">IF(A117="NEWCOD",IF(ISBLANK(G117),"renseigner le champ 'Nouveau taxon'",G117),VLOOKUP(A117,'Ref Taxo'!A:B,2,FALSE()))</f>
        <v>Phalaris arundinacea</v>
      </c>
      <c r="C117" s="80" t="n">
        <f aca="false">IF(A117="NEWCOD",IF(ISBLANK(H117),"NoCod",H117),VLOOKUP(A117,'Ref Taxo'!A:D,4,FALSE()))</f>
        <v>1577</v>
      </c>
      <c r="D117" s="81" t="n">
        <v>4.7</v>
      </c>
      <c r="E117" s="82" t="n">
        <v>0.37</v>
      </c>
      <c r="F117" s="82" t="s">
        <v>5274</v>
      </c>
      <c r="G117" s="85"/>
      <c r="H117" s="86"/>
    </row>
    <row r="118" customFormat="false" ht="15" hidden="false" customHeight="false" outlineLevel="0" collapsed="false">
      <c r="A118" s="78" t="s">
        <v>5047</v>
      </c>
      <c r="B118" s="79" t="str">
        <f aca="false">IF(A118="NEWCOD",IF(ISBLANK(G118),"renseigner le champ 'Nouveau taxon'",G118),VLOOKUP(A118,'Ref Taxo'!A:B,2,FALSE()))</f>
        <v>Veronica anagallis-aquatica</v>
      </c>
      <c r="C118" s="80" t="n">
        <f aca="false">IF(A118="NEWCOD",IF(ISBLANK(H118),"NoCod",H118),VLOOKUP(A118,'Ref Taxo'!A:D,4,FALSE()))</f>
        <v>1955</v>
      </c>
      <c r="D118" s="81"/>
      <c r="E118" s="82" t="n">
        <v>0.01</v>
      </c>
      <c r="F118" s="82" t="s">
        <v>5274</v>
      </c>
      <c r="G118" s="85"/>
      <c r="H118" s="86"/>
    </row>
    <row r="119" customFormat="false" ht="15" hidden="false" customHeight="false" outlineLevel="0" collapsed="false">
      <c r="A119" s="78" t="s">
        <v>4536</v>
      </c>
      <c r="B119" s="79" t="str">
        <f aca="false">IF(A119="NEWCOD",IF(ISBLANK(G119),"renseigner le champ 'Nouveau taxon'",G119),VLOOKUP(A119,'Ref Taxo'!A:B,2,FALSE()))</f>
        <v>Solanum dulcamara</v>
      </c>
      <c r="C119" s="80" t="n">
        <f aca="false">IF(A119="NEWCOD",IF(ISBLANK(H119),"NoCod",H119),VLOOKUP(A119,'Ref Taxo'!A:D,4,FALSE()))</f>
        <v>1964</v>
      </c>
      <c r="D119" s="81"/>
      <c r="E119" s="82" t="n">
        <v>0.01</v>
      </c>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2020-02-28T16:39:49Z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