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8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<sst xmlns="http://schemas.openxmlformats.org/spreadsheetml/2006/main" count="6488" uniqueCount="5304">
  <si>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</si>
  <si>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</si>
  <si>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</si>
  <si>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</si>
  <si>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</si>
  <si>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</si>
  <si>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</si>
  <si>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</si>
  <si>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</si>
  <si>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</si>
  <si>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</si>
  <si>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</si>
  <si>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</si>
  <si>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</si>
  <si>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</si>
  <si>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</si>
  <si>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</si>
  <si>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</si>
  <si>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</si>
  <si>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</si>
  <si>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</si>
  <si>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</si>
  <si>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</si>
  <si>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</si>
  <si>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</si>
  <si>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</si>
  <si>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</si>
  <si>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</si>
  <si>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</si>
  <si>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</si>
  <si>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</si>
  <si>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</si>
  <si>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</si>
  <si>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</si>
  <si>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</si>
  <si>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</si>
  <si>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</si>
  <si>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</si>
  <si>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</si>
  <si>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</si>
  <si>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</si>
  <si>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</si>
  <si>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</si>
  <si>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</si>
  <si>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</si>
  <si>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</si>
  <si>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</si>
  <si>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</si>
  <si>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</si>
  <si>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</si>
  <si>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</si>
  <si>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</si>
  <si>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</si>
  <si>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</si>
  <si>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</si>
  <si>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</si>
  <si>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</si>
  <si>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</si>
  <si>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</si>
  <si>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</si>
  <si>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</si>
  <si>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</si>
  <si>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</si>
  <si>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</si>
  <si>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</si>
  <si>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</si>
  <si>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</si>
  <si>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</si>
  <si>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</si>
  <si>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</si>
  <si>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</si>
  <si>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</si>
  <si>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</si>
  <si>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</si>
  <si>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</si>
  <si>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</si>
  <si>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</si>
  <si>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</si>
  <si>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</si>
  <si>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</si>
  <si>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</si>
  <si>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</si>
  <si>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</si>
  <si>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</si>
  <si>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</si>
  <si>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</si>
  <si>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</si>
  <si>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</si>
  <si>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</si>
  <si>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</si>
  <si>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</si>
  <si>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</si>
  <si>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</si>
  <si>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</si>
  <si>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</si>
  <si>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</si>
  <si>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</si>
  <si>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</si>
  <si>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</si>
  <si>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</si>
  <si>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</si>
  <si>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</si>
  <si>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</si>
  <si>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</si>
  <si>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</si>
  <si>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</si>
  <si>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</si>
  <si>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</si>
  <si>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</si>
  <si>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</si>
  <si>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</si>
  <si>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</si>
  <si>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</si>
  <si>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</si>
  <si>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</si>
  <si>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</si>
  <si>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</si>
  <si>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</si>
  <si>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</si>
  <si>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</si>
  <si>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</si>
  <si>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</si>
  <si>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</si>
  <si>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</si>
  <si>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</si>
  <si>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</si>
  <si>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</si>
  <si>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</si>
  <si>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</si>
  <si>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</si>
  <si>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</si>
  <si>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</si>
  <si>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</si>
  <si>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</si>
  <si>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</si>
  <si>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</si>
  <si>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</si>
  <si>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</si>
  <si>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</si>
  <si>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</si>
  <si>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</si>
  <si>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</si>
  <si>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</si>
  <si>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</si>
  <si>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</si>
  <si>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</si>
  <si>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</si>
  <si>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</si>
  <si>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</si>
  <si>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</si>
  <si>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</si>
  <si>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</si>
  <si>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</si>
  <si>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</si>
  <si>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</si>
  <si>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</si>
  <si>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</si>
  <si>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</si>
  <si>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</si>
  <si>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</si>
  <si>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</si>
  <si>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</si>
  <si>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</si>
  <si>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</si>
  <si>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</si>
  <si>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</si>
  <si>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</si>
  <si>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</si>
  <si>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</si>
  <si>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</si>
  <si>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</si>
  <si>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</si>
  <si>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</si>
  <si>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</si>
  <si>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</si>
  <si>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</si>
  <si>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</si>
  <si>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</si>
  <si>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</si>
  <si>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</si>
  <si>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</si>
  <si>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</si>
  <si>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</si>
  <si>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</si>
  <si>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</si>
  <si>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</si>
  <si>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</si>
  <si>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</si>
  <si>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</si>
  <si>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</si>
  <si>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</si>
  <si>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</si>
  <si>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</si>
  <si>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</si>
  <si>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</si>
  <si>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</si>
  <si>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</si>
  <si>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</si>
  <si>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</si>
  <si>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</si>
  <si>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</si>
  <si>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</si>
  <si>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</si>
  <si>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</si>
  <si>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</si>
  <si>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</si>
  <si>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</si>
  <si>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</si>
  <si>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</si>
  <si>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</si>
  <si>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</si>
  <si>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</si>
  <si>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</si>
  <si>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</si>
  <si>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</si>
  <si>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</si>
  <si>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</si>
  <si>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</si>
  <si>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</si>
  <si>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</si>
  <si>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</si>
  <si>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</si>
  <si>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</si>
  <si>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</si>
  <si>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</si>
  <si>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</si>
  <si>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</si>
  <si>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</si>
  <si>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</si>
  <si>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</si>
  <si>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</si>
  <si>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</si>
  <si>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</si>
  <si>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</si>
  <si>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</si>
  <si>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</si>
  <si>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</si>
  <si>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</si>
  <si>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</si>
  <si>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</si>
  <si>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</si>
  <si>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</si>
  <si>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</si>
  <si>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</si>
  <si>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</si>
  <si>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</si>
  <si>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</si>
  <si>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</si>
  <si>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</si>
  <si>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</si>
  <si>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</si>
  <si>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</si>
  <si>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</si>
  <si>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</si>
  <si>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</si>
  <si>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</si>
  <si>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</si>
  <si>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</si>
  <si>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</si>
  <si>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</si>
  <si>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</si>
  <si>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</si>
  <si>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</si>
  <si>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</si>
  <si>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</si>
  <si>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</si>
  <si>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</si>
  <si>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</si>
  <si>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</si>
  <si>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</si>
  <si>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</si>
  <si>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</si>
  <si>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</si>
  <si>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</si>
  <si>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</si>
  <si>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</si>
  <si>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</si>
  <si>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</si>
  <si>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</si>
  <si>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</si>
  <si>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</si>
  <si>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</si>
  <si>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</si>
  <si>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</si>
  <si>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</si>
  <si>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</si>
  <si>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</si>
  <si>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</si>
  <si>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</si>
  <si>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</si>
  <si>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</si>
  <si>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</si>
  <si>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</si>
  <si>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</si>
  <si>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</si>
  <si>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</si>
  <si>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</si>
  <si>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</si>
  <si>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</si>
  <si>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</si>
  <si>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</si>
  <si>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</si>
  <si>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</si>
  <si>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</si>
  <si>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</si>
  <si>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</si>
  <si>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</si>
  <si>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</si>
  <si>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</si>
  <si>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</si>
  <si>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</si>
  <si>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</si>
  <si>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</si>
  <si>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</si>
  <si>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</si>
  <si>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</si>
  <si>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</si>
  <si>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</si>
  <si>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</si>
  <si>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</si>
  <si>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</si>
  <si>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</si>
  <si>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</si>
  <si>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</si>
  <si>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</si>
  <si>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</si>
  <si>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</si>
  <si>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</si>
  <si>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</si>
  <si>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</si>
  <si>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</si>
  <si>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</si>
  <si>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</si>
  <si>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</si>
  <si>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</si>
  <si>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</si>
  <si>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</si>
  <si>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</si>
  <si>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</si>
  <si>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</si>
  <si>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</si>
  <si>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</si>
  <si>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</si>
  <si>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</si>
  <si>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</si>
  <si>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</si>
  <si>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</si>
  <si>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</si>
  <si>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</si>
  <si>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</si>
  <si>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</si>
  <si>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</si>
  <si>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</si>
  <si>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</si>
  <si>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</si>
  <si>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</si>
  <si>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</si>
  <si>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</si>
  <si>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</si>
  <si>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</si>
  <si>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</si>
  <si>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</si>
  <si>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</si>
  <si>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</si>
  <si>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</si>
  <si>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</si>
  <si>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</si>
  <si>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</si>
  <si>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</si>
  <si>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</si>
  <si>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</si>
  <si>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</si>
  <si>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</si>
  <si>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</si>
  <si>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</si>
  <si>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</si>
  <si>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</si>
  <si>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</si>
  <si>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</si>
  <si>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</si>
  <si>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</si>
  <si>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</si>
  <si>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</si>
  <si>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</si>
  <si>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</si>
  <si>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</si>
  <si>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</si>
  <si>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</si>
  <si>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</si>
  <si>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</si>
  <si>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</si>
  <si>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</si>
  <si>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</si>
  <si>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</si>
  <si>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</si>
  <si>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</si>
  <si>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</si>
  <si>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</si>
  <si>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</si>
  <si>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</si>
  <si>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</si>
  <si>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</si>
  <si>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</si>
  <si>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</si>
  <si>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</si>
  <si>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</si>
  <si>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</si>
  <si>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</si>
  <si>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</si>
  <si>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</si>
  <si>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</si>
  <si>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</si>
  <si>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</si>
  <si>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</si>
  <si>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</si>
  <si>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</si>
  <si>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</si>
  <si>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</si>
  <si>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</si>
  <si>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</si>
  <si>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</si>
  <si>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</si>
  <si>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</si>
  <si>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</si>
  <si>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</si>
  <si>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</si>
  <si>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</si>
  <si>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</si>
  <si>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</si>
  <si>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</si>
  <si>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</si>
  <si>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</si>
  <si>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</si>
  <si>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</si>
  <si>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</si>
  <si>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</si>
  <si>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</si>
  <si>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</si>
  <si>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</si>
  <si>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</si>
  <si>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</si>
  <si>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</si>
  <si>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</si>
  <si>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</si>
  <si>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</si>
  <si>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</si>
  <si>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</si>
  <si>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</si>
  <si>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</si>
  <si>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</si>
  <si>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</si>
  <si>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</si>
  <si>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</si>
  <si>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</si>
  <si>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</si>
  <si>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</si>
  <si>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</si>
  <si>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</si>
  <si>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</si>
  <si>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</si>
  <si>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</si>
  <si>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</si>
  <si>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</si>
  <si>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</si>
  <si>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</si>
  <si>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</si>
  <si>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</si>
  <si>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</si>
  <si>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</si>
  <si>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</si>
  <si>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</si>
  <si>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</si>
  <si>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</si>
  <si>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</si>
  <si>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</si>
  <si>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</si>
  <si>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</si>
  <si>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</si>
  <si>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</si>
  <si>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</si>
  <si>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</si>
  <si>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</si>
  <si>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</si>
  <si>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</si>
  <si>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</si>
  <si>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</si>
  <si>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</si>
  <si>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</si>
  <si>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</si>
  <si>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</si>
  <si>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</si>
  <si>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</si>
  <si>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</si>
  <si>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</si>
  <si>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</si>
  <si>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</si>
  <si>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</si>
  <si>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</si>
  <si>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</si>
  <si>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</si>
  <si>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</si>
  <si>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</si>
  <si>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</si>
  <si>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</si>
  <si>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</si>
  <si>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</si>
  <si>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</si>
  <si>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</si>
  <si>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</si>
  <si>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</si>
  <si>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</si>
  <si>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</si>
  <si>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</si>
  <si>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</si>
  <si>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</si>
  <si>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</si>
  <si>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</si>
  <si>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</si>
  <si>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</si>
  <si>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</si>
  <si>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</si>
  <si>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</si>
  <si>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</si>
  <si>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</si>
  <si>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</si>
  <si>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</si>
  <si>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</si>
  <si>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</si>
  <si>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</si>
  <si>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</si>
  <si>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</si>
  <si>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</si>
  <si>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</si>
  <si>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</si>
  <si>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</si>
  <si>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</si>
  <si>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</si>
  <si>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</si>
  <si>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</si>
  <si>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</si>
  <si>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</si>
  <si>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</si>
  <si>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</si>
  <si>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</si>
  <si>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</si>
  <si>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</si>
  <si>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</si>
  <si>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</si>
  <si>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</si>
  <si>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</si>
  <si>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</si>
  <si>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</si>
  <si>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</si>
  <si>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</si>
  <si>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</si>
  <si>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</si>
  <si>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</si>
  <si>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</si>
  <si>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</si>
  <si>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</si>
  <si>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</si>
  <si>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</si>
  <si>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</si>
  <si>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</si>
  <si>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</si>
  <si>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</si>
  <si>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</si>
  <si>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</si>
  <si>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</si>
  <si>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</si>
  <si>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</si>
  <si>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</si>
  <si>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</si>
  <si>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</si>
  <si>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</si>
  <si>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</si>
  <si>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</si>
  <si>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</si>
  <si>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</si>
  <si>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</si>
  <si>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</si>
  <si>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</si>
  <si>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</si>
  <si>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</si>
  <si>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</si>
  <si>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</si>
  <si>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</si>
  <si>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</si>
  <si>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</si>
  <si>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</si>
  <si>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</si>
  <si>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</si>
  <si>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</si>
  <si>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</si>
  <si>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</si>
  <si>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</si>
  <si>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</si>
  <si>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</si>
  <si>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</si>
  <si>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</si>
  <si>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</si>
  <si>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</si>
  <si>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</si>
  <si>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</si>
  <si>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</si>
  <si>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</si>
  <si>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</si>
  <si>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</si>
  <si>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</si>
  <si>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</si>
  <si>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</si>
  <si>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</si>
  <si>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</si>
  <si>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</si>
  <si>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</si>
  <si>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</si>
  <si>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</si>
  <si>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</si>
  <si>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</si>
  <si>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</si>
  <si>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</si>
  <si>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</si>
  <si>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</si>
  <si>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</si>
  <si>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</si>
  <si>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</si>
  <si>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</si>
  <si>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</si>
  <si>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</si>
  <si>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</si>
  <si>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</si>
  <si>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</si>
  <si>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</si>
  <si>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</si>
  <si>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</si>
  <si>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</si>
  <si>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</si>
  <si>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</si>
  <si>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</si>
  <si>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</si>
  <si>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</si>
  <si>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</si>
  <si>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</si>
  <si>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</si>
  <si>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</si>
  <si>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</si>
  <si>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</si>
  <si>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</si>
  <si>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</si>
  <si>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</si>
  <si>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</si>
  <si>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</si>
  <si>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</si>
  <si>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</si>
  <si>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</si>
  <si>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</si>
  <si>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</si>
  <si>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</si>
  <si>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</si>
  <si>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</si>
  <si>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</si>
  <si>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</si>
  <si>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</si>
  <si>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</si>
  <si>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</si>
  <si>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</si>
  <si>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</si>
  <si>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</si>
  <si>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</si>
  <si>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</si>
  <si>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</si>
  <si>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</si>
  <si>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</si>
  <si>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</si>
  <si>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</si>
  <si>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</si>
  <si>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</si>
  <si>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</si>
  <si>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</si>
  <si>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</si>
  <si>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</si>
  <si>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</si>
  <si>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</si>
  <si>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</si>
  <si>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</si>
  <si>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</si>
  <si>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</si>
  <si>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</si>
  <si>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</si>
  <si>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</si>
  <si>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</si>
  <si>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</si>
  <si>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</si>
  <si>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</si>
  <si>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</si>
  <si>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</si>
  <si>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</si>
  <si>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</si>
  <si>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</si>
  <si>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</si>
  <si>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</si>
  <si>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</si>
  <si>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</si>
  <si>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</si>
  <si>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</si>
  <si>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</si>
  <si>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</si>
  <si>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</si>
  <si>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</si>
  <si>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</si>
  <si>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</si>
  <si>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</si>
  <si>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</si>
  <si>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</si>
  <si>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</si>
  <si>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</si>
  <si>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</si>
  <si>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</si>
  <si>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</si>
  <si>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</si>
  <si>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</si>
  <si>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</si>
  <si>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</si>
  <si>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</si>
  <si>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</si>
  <si>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</si>
  <si>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</si>
  <si>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</si>
  <si>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</si>
  <si>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</si>
  <si>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</si>
  <si>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</si>
  <si>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</si>
  <si>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</si>
  <si>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</si>
  <si>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</si>
  <si>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</si>
  <si>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</si>
  <si>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</si>
  <si>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</si>
  <si>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</si>
  <si>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</si>
  <si>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</si>
  <si>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</si>
  <si>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</si>
  <si>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</si>
  <si>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</si>
  <si>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</si>
  <si>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</si>
  <si>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</si>
  <si>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</si>
  <si>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</si>
  <si>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</si>
  <si>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</si>
  <si>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</si>
  <si>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</si>
  <si>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</si>
  <si>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</si>
  <si>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</si>
  <si>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</si>
  <si>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</si>
  <si>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</si>
  <si>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</si>
  <si>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</si>
  <si>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</si>
  <si>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</si>
  <si>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</si>
  <si>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</si>
  <si>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</si>
  <si>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</si>
  <si>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</si>
  <si>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</si>
  <si>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</si>
  <si>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</si>
  <si>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</si>
  <si>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</si>
  <si>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</si>
  <si>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</si>
  <si>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</si>
  <si>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</si>
  <si>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</si>
  <si>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</si>
  <si>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</si>
  <si>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</si>
  <si>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</si>
  <si>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</si>
  <si>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</si>
  <si>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</si>
  <si>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</si>
  <si>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</si>
  <si>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</si>
  <si>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</si>
  <si>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</si>
  <si>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</si>
  <si>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</si>
  <si>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</si>
  <si>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</si>
  <si>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</si>
  <si>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</si>
  <si>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</si>
  <si>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</si>
  <si>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</si>
  <si>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</si>
  <si>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</si>
  <si>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</si>
  <si>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</si>
  <si>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</si>
  <si>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</si>
  <si>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</si>
  <si>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</si>
  <si>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</si>
  <si>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</si>
  <si>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</si>
  <si>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</si>
  <si>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</si>
  <si>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</si>
  <si>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</si>
  <si>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</si>
  <si>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</si>
  <si>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</si>
  <si>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</si>
  <si>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</si>
  <si>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</si>
  <si>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</si>
  <si>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</si>
  <si>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</si>
  <si>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</si>
  <si>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</si>
  <si>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</si>
  <si>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</si>
  <si>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</si>
  <si>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</si>
  <si>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</si>
  <si>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</si>
  <si>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</si>
  <si>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</si>
  <si>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</si>
  <si>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</si>
  <si>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</si>
  <si>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</si>
  <si>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</si>
  <si>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</si>
  <si>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</si>
  <si>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</si>
  <si>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</si>
  <si>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</si>
  <si>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</si>
  <si>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</si>
  <si>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</si>
  <si>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</si>
  <si>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</si>
  <si>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</si>
  <si>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</si>
  <si>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</si>
  <si>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</si>
  <si>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</si>
  <si>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</si>
  <si>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</si>
  <si>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</si>
  <si>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</si>
  <si>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</si>
  <si>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</si>
  <si>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</si>
  <si>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</si>
  <si>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</si>
  <si>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</si>
  <si>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</si>
  <si>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</si>
  <si>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</si>
  <si>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</si>
  <si>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</si>
  <si>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</si>
  <si>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</si>
  <si>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</si>
  <si>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</si>
  <si>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</si>
  <si>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</si>
  <si>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</si>
  <si>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</si>
  <si>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</si>
  <si>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</si>
  <si>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</si>
  <si>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</si>
  <si>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</si>
  <si>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</si>
  <si>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</si>
  <si>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</si>
  <si>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</si>
  <si>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</si>
  <si>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</si>
  <si>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</si>
  <si>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</si>
  <si>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</si>
  <si>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</si>
  <si>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</si>
  <si>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</si>
  <si>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</si>
  <si>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</si>
  <si>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</si>
  <si>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</si>
  <si>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</si>
  <si>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</si>
  <si>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</si>
  <si>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</si>
  <si>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</si>
  <si>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</si>
  <si>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</si>
  <si>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</si>
  <si>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</si>
  <si>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</si>
  <si>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</si>
  <si>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</si>
  <si>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</si>
  <si>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</si>
  <si>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</si>
  <si>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</si>
  <si>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</si>
  <si>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</si>
  <si>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</si>
  <si>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</si>
  <si>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</si>
  <si>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</si>
  <si>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</si>
  <si>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</si>
  <si>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</si>
  <si>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</si>
  <si>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</si>
  <si>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</si>
  <si>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</si>
  <si>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</si>
  <si>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</si>
  <si>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</si>
  <si>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</si>
  <si>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</si>
  <si>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</si>
  <si>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</si>
  <si>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</si>
  <si>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</si>
  <si>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</si>
  <si>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</si>
  <si>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</si>
  <si>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</si>
  <si>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</si>
  <si>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</si>
  <si>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</si>
  <si>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</si>
  <si>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</si>
  <si>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</si>
  <si>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</si>
  <si>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</si>
  <si>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</si>
  <si>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</si>
  <si>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</si>
  <si>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</si>
  <si>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</si>
  <si>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</si>
  <si>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</si>
  <si>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</si>
  <si>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</si>
  <si>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</si>
  <si>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</si>
  <si>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</si>
  <si>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</si>
  <si>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</si>
  <si>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</si>
  <si>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</si>
  <si>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</si>
  <si>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</si>
  <si>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</si>
  <si>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</si>
  <si>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</si>
  <si>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</si>
  <si>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</si>
  <si>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</si>
  <si>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</si>
  <si>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</si>
  <si>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</si>
  <si>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</si>
  <si>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</si>
  <si>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</si>
  <si>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</si>
  <si>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</si>
  <si>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</si>
  <si>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</si>
  <si>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</si>
  <si>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</si>
  <si>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</si>
  <si>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</si>
  <si>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</si>
  <si>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</si>
  <si>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</si>
  <si>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</si>
  <si>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</si>
  <si>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</si>
  <si>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</si>
  <si>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</si>
  <si>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</si>
  <si>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</si>
  <si>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</si>
  <si>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</si>
  <si>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</si>
  <si>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</si>
  <si>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</si>
  <si>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</si>
  <si>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</si>
  <si>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</si>
  <si>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</si>
  <si>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</si>
  <si>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</si>
  <si>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</si>
  <si>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</si>
  <si>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</si>
  <si>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</si>
  <si>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</si>
  <si>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</si>
  <si>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</si>
  <si>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</si>
  <si>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</si>
  <si>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</si>
  <si>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</si>
  <si>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</si>
  <si>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</si>
  <si>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</si>
  <si>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</si>
  <si>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</si>
  <si>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</si>
  <si>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</si>
  <si>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</si>
  <si>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</si>
  <si>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</si>
  <si>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</si>
  <si>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</si>
  <si>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</si>
  <si>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</si>
  <si>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</si>
  <si>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</si>
  <si>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</si>
  <si>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</si>
  <si>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</si>
  <si>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</si>
  <si>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</si>
  <si>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</si>
  <si>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</si>
  <si>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</si>
  <si>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</si>
  <si>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</si>
  <si>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</si>
  <si>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</si>
  <si>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</si>
  <si>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</si>
  <si>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</si>
  <si>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</si>
  <si>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</si>
  <si>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</si>
  <si>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</si>
  <si>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</si>
  <si>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</si>
  <si>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</si>
  <si>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</si>
  <si>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</si>
  <si>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</si>
  <si>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</si>
  <si>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</si>
  <si>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</si>
  <si>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</si>
  <si>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</si>
  <si>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</si>
  <si>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</si>
  <si>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</si>
  <si>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</si>
  <si>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</si>
  <si>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</si>
  <si>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</si>
  <si>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</si>
  <si>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</si>
  <si>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</si>
  <si>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</si>
  <si>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</si>
  <si>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</si>
  <si>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</si>
  <si>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</si>
  <si>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</si>
  <si>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</si>
  <si>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</si>
  <si>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</si>
  <si>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</si>
  <si>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</si>
  <si>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</si>
  <si>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</si>
  <si>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</si>
  <si>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</si>
  <si>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</si>
  <si>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</si>
  <si>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</si>
  <si>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</si>
  <si>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</si>
  <si>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</si>
  <si>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</si>
  <si>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</si>
  <si>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</si>
  <si>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</si>
  <si>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</si>
  <si>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</si>
  <si>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</si>
  <si>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</si>
  <si>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</si>
  <si>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</si>
  <si>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</si>
  <si>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</si>
  <si>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</si>
  <si>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</si>
  <si>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</si>
  <si>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</si>
  <si>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</si>
  <si>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</si>
  <si>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</si>
  <si>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</si>
  <si>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</si>
  <si>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</si>
  <si>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</si>
  <si>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</si>
  <si>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</si>
  <si>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</si>
  <si>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</si>
  <si>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</si>
  <si>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</si>
  <si>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</si>
  <si>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</si>
  <si>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</si>
  <si>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</si>
  <si>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</si>
  <si>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</si>
  <si>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</si>
  <si>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</si>
  <si>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</si>
  <si>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</si>
  <si>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</si>
  <si>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</si>
  <si>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</si>
  <si>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</si>
  <si>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</si>
  <si>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</si>
  <si>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</si>
  <si>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</si>
  <si>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</si>
  <si>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</si>
  <si>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</si>
  <si>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</si>
  <si>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</si>
  <si>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</si>
  <si>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</si>
  <si>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</si>
  <si>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</si>
  <si>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</si>
  <si>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</si>
  <si>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</si>
  <si>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</si>
  <si>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</si>
  <si>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</si>
  <si>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</si>
  <si>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</si>
  <si>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</si>
  <si>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</si>
  <si>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</si>
  <si>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</si>
  <si>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</si>
  <si>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</si>
  <si>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</si>
  <si>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</si>
  <si>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</si>
  <si>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</si>
  <si>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</si>
  <si>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</si>
  <si>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</si>
  <si>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</si>
  <si>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</si>
  <si>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</si>
  <si>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</si>
  <si>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</si>
  <si>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</si>
  <si>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</si>
  <si>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</si>
  <si>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</si>
  <si>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</si>
  <si>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</si>
  <si>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</si>
  <si>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</si>
  <si>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</si>
  <si>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</si>
  <si>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</si>
  <si>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</si>
  <si>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</si>
  <si>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</si>
  <si>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</si>
  <si>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</si>
  <si>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</si>
  <si>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</si>
  <si>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</si>
  <si>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</si>
  <si>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</si>
  <si>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</si>
  <si>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</si>
  <si>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</si>
  <si>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</si>
  <si>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</si>
  <si>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</si>
  <si>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</si>
  <si>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</si>
  <si>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</si>
  <si>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</si>
  <si>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</si>
  <si>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</si>
  <si>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</si>
  <si>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</si>
  <si>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</si>
  <si>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</si>
  <si>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</si>
  <si>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</si>
  <si>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</si>
  <si>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</si>
  <si>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</si>
  <si>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</si>
  <si>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</si>
  <si>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</si>
  <si>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</si>
  <si>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</si>
  <si>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</si>
  <si>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</si>
  <si>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</si>
  <si>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</si>
  <si>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</si>
  <si>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</si>
  <si>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</si>
  <si>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</si>
  <si>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</si>
  <si>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</si>
  <si>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</si>
  <si>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</si>
  <si>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</si>
  <si>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</si>
  <si>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</si>
  <si>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</si>
  <si>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</si>
  <si>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</si>
  <si>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</si>
  <si>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</si>
  <si>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</si>
  <si>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</si>
  <si>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</si>
  <si>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</si>
  <si>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</si>
  <si>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</si>
  <si>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</si>
  <si>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</si>
  <si>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</si>
  <si>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</si>
  <si>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</si>
  <si>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</si>
  <si>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</si>
  <si>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</si>
  <si>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</si>
  <si>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</si>
  <si>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</si>
  <si>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</si>
  <si>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</si>
  <si>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</si>
  <si>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</si>
  <si>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</si>
  <si>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</si>
  <si>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</si>
  <si>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</si>
  <si>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</si>
  <si>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</si>
  <si>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</si>
  <si>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</si>
  <si>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</si>
  <si>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</si>
  <si>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</si>
  <si>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</si>
  <si>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</si>
  <si>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</si>
  <si>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</si>
  <si>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</si>
  <si>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</si>
  <si>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</si>
  <si>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</si>
  <si>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</si>
  <si>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</si>
  <si>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</si>
  <si>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</si>
  <si>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</si>
  <si>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</si>
  <si>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</si>
  <si>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</si>
  <si>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</si>
  <si>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</si>
  <si>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</si>
  <si>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</si>
  <si>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</si>
  <si>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</si>
  <si>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</si>
  <si>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</si>
  <si>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</si>
  <si>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</si>
  <si>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</si>
  <si>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</si>
  <si>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</si>
  <si>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</si>
  <si>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</si>
  <si>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</si>
  <si>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</si>
  <si>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</si>
  <si>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</si>
  <si>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</si>
  <si>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</si>
  <si>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</si>
  <si>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</si>
  <si>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</si>
  <si>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</si>
  <si>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</si>
  <si>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</si>
  <si>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</si>
  <si>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</si>
  <si>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</si>
  <si>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</si>
  <si>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</si>
  <si>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</si>
  <si>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</si>
  <si>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</si>
  <si>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</si>
  <si>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</si>
  <si>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</si>
  <si>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</si>
  <si>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</si>
  <si>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</si>
  <si>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</si>
  <si>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</si>
  <si>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</si>
  <si>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</si>
  <si>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</si>
  <si>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</si>
  <si>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</si>
  <si>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</si>
  <si>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</si>
  <si>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</si>
  <si>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</si>
  <si>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</si>
  <si>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</si>
  <si>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</si>
  <si>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</si>
  <si>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</si>
  <si>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</si>
  <si>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</si>
  <si>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</si>
  <si>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</si>
  <si>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</si>
  <si>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</si>
  <si>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</si>
  <si>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</si>
  <si>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</si>
  <si>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</si>
  <si>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</si>
  <si>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</si>
  <si>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</si>
  <si>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</si>
  <si>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</si>
  <si>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</si>
  <si>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</si>
  <si>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</si>
  <si>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</si>
  <si>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</si>
  <si>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</si>
  <si>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</si>
  <si>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</si>
  <si>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</si>
  <si>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</si>
  <si>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</si>
  <si>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</si>
  <si>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</si>
  <si>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</si>
  <si>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</si>
  <si>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</si>
  <si>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</si>
  <si>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</si>
  <si>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</si>
  <si>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</si>
  <si>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</si>
  <si>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</si>
  <si>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</si>
  <si>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</si>
  <si>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</si>
  <si>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</si>
  <si>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</si>
  <si>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</si>
  <si>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</si>
  <si>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</si>
  <si>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</si>
  <si>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</si>
  <si>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</si>
  <si>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</si>
  <si>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</si>
  <si>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</si>
  <si>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</si>
  <si>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</si>
  <si>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</si>
  <si>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</si>
  <si>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</si>
  <si>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</si>
  <si>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</si>
  <si>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</si>
  <si>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</si>
  <si>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</si>
  <si>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</si>
  <si>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</si>
  <si>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</si>
  <si>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</si>
  <si>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</si>
  <si>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</si>
  <si>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</si>
  <si>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</si>
  <si>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</si>
  <si>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</si>
  <si>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</si>
  <si>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</si>
  <si>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</si>
  <si>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</si>
  <si>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</si>
  <si>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</si>
  <si>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</si>
  <si>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</si>
  <si>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</si>
  <si>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</si>
  <si>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</si>
  <si>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</si>
  <si>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</si>
  <si>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</si>
  <si>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</si>
  <si>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</si>
  <si>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</si>
  <si>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</si>
  <si>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</si>
  <si>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</si>
  <si>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</si>
  <si>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</si>
  <si>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</si>
  <si>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</si>
  <si>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</si>
  <si>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</si>
  <si>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</si>
  <si>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</si>
  <si>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</si>
  <si>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</si>
  <si>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</si>
  <si>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</si>
  <si>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</si>
  <si>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</si>
  <si>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</si>
  <si>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</si>
  <si>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</si>
  <si>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</si>
  <si>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</si>
  <si>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</si>
  <si>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</si>
  <si>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</si>
  <si>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</si>
  <si>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</si>
  <si>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</si>
  <si>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</si>
  <si>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</si>
  <si>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</si>
  <si>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</si>
  <si>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</si>
  <si>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</si>
  <si>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</si>
  <si>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</si>
  <si>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</si>
  <si>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</si>
  <si>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</si>
  <si>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</si>
  <si>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</si>
  <si>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</si>
  <si>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</si>
  <si>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</si>
  <si>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</si>
  <si>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</si>
  <si>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</si>
  <si>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</si>
  <si>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</si>
  <si>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</si>
  <si>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</si>
  <si>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</si>
  <si>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</si>
  <si>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</si>
  <si>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</si>
  <si>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</si>
  <si>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</si>
  <si>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</si>
  <si>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</si>
  <si>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</si>
  <si>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</si>
  <si>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</si>
  <si>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</si>
  <si>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</si>
  <si>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</si>
  <si>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</si>
  <si>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</si>
  <si>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</si>
  <si>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</si>
  <si>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</si>
  <si>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</si>
  <si>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</si>
  <si>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</si>
  <si>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</si>
  <si>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</si>
  <si>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</si>
  <si>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</si>
  <si>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</si>
  <si>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</si>
  <si>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</si>
  <si>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</si>
  <si>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</si>
  <si>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</si>
  <si>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</si>
  <si>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</si>
  <si>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</si>
  <si>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</si>
  <si>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</si>
  <si>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</si>
  <si>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</si>
  <si>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</si>
  <si>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</si>
  <si>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</si>
  <si>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</si>
  <si>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</si>
  <si>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</si>
  <si>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</si>
  <si>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</si>
  <si>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</si>
  <si>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</si>
  <si>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</si>
  <si>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</si>
  <si>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</si>
  <si>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</si>
  <si>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</si>
  <si>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</si>
  <si>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</si>
  <si>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</si>
  <si>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</si>
  <si>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</si>
  <si>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</si>
  <si>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</si>
  <si>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</si>
  <si>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</si>
  <si>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</si>
  <si>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</si>
  <si>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</si>
  <si>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</si>
  <si>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</si>
  <si>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</si>
  <si>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</si>
  <si>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</si>
  <si>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</si>
  <si>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</si>
  <si>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</si>
  <si>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</si>
  <si>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</si>
  <si>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</si>
  <si>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</si>
  <si>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</si>
  <si>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</si>
  <si>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</si>
  <si>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</si>
  <si>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</si>
  <si>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</si>
  <si>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</si>
  <si>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</si>
  <si>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</si>
  <si>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</si>
  <si>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</si>
  <si>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</si>
  <si>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</si>
  <si>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</si>
  <si>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</si>
  <si>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</si>
  <si>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</si>
  <si>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</si>
  <si>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</si>
  <si>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</si>
  <si>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</si>
  <si>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</si>
  <si>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</si>
  <si>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</si>
  <si>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</si>
  <si>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</si>
  <si>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</si>
  <si>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</si>
  <si>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</si>
  <si>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</si>
  <si>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</si>
  <si>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</si>
  <si>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</si>
  <si>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</si>
  <si>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</si>
  <si>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</si>
  <si>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</si>
  <si>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</si>
  <si>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</si>
  <si>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</si>
  <si>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</si>
  <si>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</si>
  <si>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</si>
  <si>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</si>
  <si>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</si>
  <si>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</si>
  <si>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</si>
  <si>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</si>
  <si>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</si>
  <si>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</si>
  <si>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</si>
  <si>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</si>
  <si>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</si>
  <si>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</si>
  <si>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</si>
  <si>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</si>
  <si>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</si>
  <si>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</si>
  <si>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</si>
  <si>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</si>
  <si>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</si>
  <si>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</si>
  <si>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</si>
  <si>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</si>
  <si>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</si>
  <si>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</si>
  <si>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</si>
  <si>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</si>
  <si>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</si>
  <si>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</si>
  <si>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</si>
  <si>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</si>
  <si>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</si>
  <si>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</si>
  <si>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</si>
  <si>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</si>
  <si>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</si>
  <si>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</si>
  <si>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</si>
  <si>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</si>
  <si>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</si>
  <si>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</si>
  <si>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</si>
  <si>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</si>
  <si>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</si>
  <si>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</si>
  <si>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</si>
  <si>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</si>
  <si>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</si>
  <si>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</si>
  <si>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</si>
  <si>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</si>
  <si>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</si>
  <si>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</si>
  <si>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</si>
  <si>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</si>
  <si>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</si>
  <si>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</si>
  <si>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</si>
  <si>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</si>
  <si>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</si>
  <si>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</si>
  <si>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</si>
  <si>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</si>
  <si>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</si>
  <si>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</si>
  <si>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</si>
  <si>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</si>
  <si>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</si>
  <si>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</si>
  <si>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</si>
  <si>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</si>
  <si>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</si>
  <si>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</si>
  <si>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</si>
  <si>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</si>
  <si>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</si>
  <si>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</si>
  <si>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</si>
  <si>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</si>
  <si>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</si>
  <si>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</si>
  <si>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</si>
  <si>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</si>
  <si>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</si>
  <si>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</si>
  <si>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</si>
  <si>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</si>
  <si>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</si>
  <si>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</si>
  <si>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</si>
  <si>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</si>
  <si>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</si>
  <si>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</si>
  <si>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</si>
  <si>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</si>
  <si>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</si>
  <si>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</si>
  <si>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</si>
  <si>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</si>
  <si>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</si>
  <si>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</si>
  <si>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</si>
  <si>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</si>
  <si>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</si>
  <si>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</si>
  <si>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</si>
  <si>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</si>
  <si>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</si>
  <si>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</si>
  <si>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</si>
  <si>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</si>
  <si>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</si>
  <si>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</si>
  <si>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</si>
  <si>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</si>
  <si>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</si>
  <si>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</si>
  <si>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</si>
  <si>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</si>
  <si>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</si>
  <si>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</si>
  <si>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</si>
  <si>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</si>
  <si>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</si>
  <si>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</si>
  <si>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</si>
  <si>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</si>
  <si>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</si>
  <si>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</si>
  <si>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</si>
  <si>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</si>
  <si>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</si>
  <si>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</si>
  <si>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</si>
  <si>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</si>
  <si>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</si>
  <si>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</si>
  <si>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</si>
  <si>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</si>
  <si>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</si>
  <si>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</si>
  <si>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</si>
  <si>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</si>
  <si>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</si>
  <si>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</si>
  <si>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</si>
  <si>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</si>
  <si>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</si>
  <si>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</si>
  <si>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</si>
  <si>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</si>
  <si>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</si>
  <si>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</si>
  <si>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</si>
  <si>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</si>
  <si>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</si>
  <si>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</si>
  <si>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</si>
  <si>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</si>
  <si>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</si>
  <si>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</si>
  <si>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</si>
  <si>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</si>
  <si>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</si>
  <si>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</si>
  <si>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</si>
  <si>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</si>
  <si>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</si>
  <si>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</si>
  <si>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</si>
  <si>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</si>
  <si>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</si>
  <si>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</si>
  <si>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</si>
  <si>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</si>
  <si>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</si>
  <si>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</si>
  <si>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</si>
  <si>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</si>
  <si>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</si>
  <si>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</si>
  <si>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</si>
  <si>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</si>
  <si>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</si>
  <si>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</si>
  <si>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</si>
  <si>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</si>
  <si>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</si>
  <si>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</si>
  <si>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</si>
  <si>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</si>
  <si>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</si>
  <si>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</si>
  <si>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</si>
  <si>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</si>
  <si>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</si>
  <si>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</si>
  <si>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</si>
  <si>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</si>
  <si>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</si>
  <si>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</si>
  <si>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</si>
  <si>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</si>
  <si>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</si>
  <si>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</si>
  <si>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</si>
  <si>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</si>
  <si>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</si>
  <si>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</si>
  <si>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</si>
  <si>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</si>
  <si>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</si>
  <si>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</si>
  <si>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</si>
  <si>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</si>
  <si>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</si>
  <si>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</si>
  <si>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</si>
  <si>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</si>
  <si>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</si>
  <si>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</si>
  <si>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</si>
  <si>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</si>
  <si>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</si>
  <si>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</si>
  <si>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</si>
  <si>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</si>
  <si>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</si>
  <si>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</si>
  <si>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</si>
  <si>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</si>
  <si>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</si>
  <si>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</si>
  <si>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</si>
  <si>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</si>
  <si>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</si>
  <si>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</si>
  <si>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</si>
  <si>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</si>
  <si>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</si>
  <si>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</si>
  <si>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</si>
  <si>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</si>
  <si>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</si>
  <si>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</si>
  <si>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</si>
  <si>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</si>
  <si>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</si>
  <si>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</si>
  <si>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</si>
  <si>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</si>
  <si>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</si>
  <si>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</si>
  <si>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</si>
  <si>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</si>
  <si>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</si>
  <si>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</si>
  <si>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</si>
  <si>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</si>
  <si>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</si>
  <si>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</si>
  <si>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</si>
  <si>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</si>
  <si>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</si>
  <si>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</si>
  <si>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</si>
  <si>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</si>
  <si>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</si>
  <si>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</si>
  <si>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</si>
  <si>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</si>
  <si>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</si>
  <si>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</si>
  <si>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</si>
  <si>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</si>
  <si>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</si>
  <si>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</si>
  <si>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</si>
  <si>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</si>
  <si>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</si>
  <si>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</si>
  <si>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</si>
  <si>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</si>
  <si>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</si>
  <si>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</si>
  <si>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</si>
  <si>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</si>
  <si>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</si>
  <si>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</si>
  <si>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</si>
  <si>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</si>
  <si>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</si>
  <si>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</si>
  <si>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</si>
  <si>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</si>
  <si>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</si>
  <si>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</si>
  <si>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</si>
  <si>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</si>
  <si>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</si>
  <si>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</si>
  <si>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</si>
  <si>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</si>
  <si>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</si>
  <si>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</si>
  <si>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</si>
  <si>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</si>
  <si>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</si>
  <si>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</si>
  <si>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</si>
  <si>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</si>
  <si>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</si>
  <si>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</si>
  <si>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</si>
  <si>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</si>
  <si>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</si>
  <si>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</si>
  <si>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</si>
  <si>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</si>
  <si>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</si>
  <si>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</si>
  <si>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</si>
  <si>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</si>
  <si>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</si>
  <si>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</si>
  <si>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</si>
  <si>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</si>
  <si>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</si>
  <si>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</si>
  <si>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</si>
  <si>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</si>
  <si>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</si>
  <si>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</si>
  <si>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</si>
  <si>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</si>
  <si>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</si>
  <si>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</si>
  <si>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</si>
  <si>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</si>
  <si>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</si>
  <si>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</si>
  <si>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</si>
  <si>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</si>
  <si>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</si>
  <si>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</si>
  <si>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</si>
  <si>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</si>
  <si>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</si>
  <si>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</si>
  <si>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</si>
  <si>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</si>
  <si>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</si>
  <si>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</si>
  <si>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</si>
  <si>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</si>
  <si>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</si>
  <si>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</si>
  <si>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</si>
  <si>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</si>
  <si>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</si>
  <si>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</si>
  <si>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</si>
  <si>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</si>
  <si>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</si>
  <si>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</si>
  <si>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</si>
  <si>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</si>
  <si>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</si>
  <si>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</si>
  <si>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</si>
  <si>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</si>
  <si>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</si>
  <si>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</si>
  <si>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</si>
  <si>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</si>
  <si>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</si>
  <si>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</si>
  <si>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</si>
  <si>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</si>
  <si>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</si>
  <si>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</si>
  <si>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</si>
  <si>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</si>
  <si>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</si>
  <si>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</si>
  <si>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</si>
  <si>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</si>
  <si>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</si>
  <si>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</si>
  <si>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</si>
  <si>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</si>
  <si>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</si>
  <si>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</si>
  <si>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</si>
  <si>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</si>
  <si>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</si>
  <si>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</si>
  <si>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</si>
  <si>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</si>
  <si>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</si>
  <si>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</si>
  <si>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</si>
  <si>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</si>
  <si>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</si>
  <si>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</si>
  <si>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</si>
  <si>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</si>
  <si>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</si>
  <si>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</si>
  <si>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</si>
  <si>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</si>
  <si>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</si>
  <si>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</si>
  <si>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</si>
  <si>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</si>
  <si>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</si>
  <si>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</si>
  <si>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</si>
  <si>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</si>
  <si>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</si>
  <si>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</si>
  <si>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</si>
  <si>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</si>
  <si>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</si>
  <si>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</si>
  <si>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</si>
  <si>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</si>
  <si>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</si>
  <si>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</si>
  <si>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</si>
  <si>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</si>
  <si>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</si>
  <si>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</si>
  <si>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</si>
  <si>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</si>
  <si>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</si>
  <si>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</si>
  <si>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</si>
  <si>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</si>
  <si>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</si>
  <si>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</si>
  <si>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</si>
  <si>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</si>
  <si>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</si>
  <si>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</si>
  <si>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</si>
  <si>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</si>
  <si>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</si>
  <si>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</si>
  <si>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</si>
  <si>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</si>
  <si>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</si>
  <si>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</si>
  <si>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</si>
  <si>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</si>
  <si>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</si>
  <si>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</si>
  <si>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</si>
  <si>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</si>
  <si>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</si>
  <si>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</si>
  <si>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</si>
  <si>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</si>
  <si>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</si>
  <si>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</si>
  <si>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</si>
  <si>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</si>
  <si>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</si>
  <si>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</si>
  <si>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</si>
  <si>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</si>
  <si>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</si>
  <si>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</si>
  <si>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</si>
  <si>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</si>
  <si>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</si>
  <si>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</si>
  <si>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</si>
  <si>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</si>
  <si>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</si>
  <si>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</si>
  <si>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</si>
  <si>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</si>
  <si>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</si>
  <si>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</si>
  <si>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</si>
  <si>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</si>
  <si>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</si>
  <si>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</si>
  <si>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</si>
  <si>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</si>
  <si>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</si>
  <si>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</si>
  <si>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</si>
  <si>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</si>
  <si>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</si>
  <si>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</si>
  <si>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</si>
  <si>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</si>
  <si>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</si>
  <si>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</si>
  <si>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</si>
  <si>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</si>
  <si>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</si>
  <si>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</si>
  <si>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</si>
  <si>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</si>
  <si>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</si>
  <si>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</si>
  <si>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</si>
  <si>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</si>
  <si>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</si>
  <si>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</si>
  <si>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</si>
  <si>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</si>
  <si>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</si>
  <si>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</si>
  <si>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</si>
  <si>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</si>
  <si>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</si>
  <si>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</si>
  <si>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</si>
  <si>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</si>
  <si>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</si>
  <si>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</si>
  <si>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</si>
  <si>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</si>
  <si>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</si>
  <si>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</si>
  <si>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</si>
  <si>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</si>
  <si>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</si>
  <si>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</si>
  <si>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</si>
  <si>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</si>
  <si>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</si>
  <si>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</si>
  <si>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</si>
  <si>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</si>
  <si>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</si>
  <si>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</si>
  <si>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</si>
  <si>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</si>
  <si>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</si>
  <si>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</si>
  <si>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</si>
  <si>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</si>
  <si>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</si>
  <si>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</si>
  <si>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</si>
  <si>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</si>
  <si>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</si>
  <si>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</si>
  <si>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</si>
  <si>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</si>
  <si>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</si>
  <si>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</si>
  <si>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</si>
  <si>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</si>
  <si>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</si>
  <si>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</si>
  <si>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</si>
  <si>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</si>
  <si>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</si>
  <si>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</si>
  <si>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</si>
  <si>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</si>
  <si>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</si>
  <si>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</si>
  <si>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</si>
  <si>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</si>
  <si>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</si>
  <si>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</si>
  <si>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</si>
  <si>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</si>
  <si>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</si>
  <si>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</si>
  <si>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</si>
  <si>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</si>
  <si>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</si>
  <si>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</si>
  <si>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</si>
  <si>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</si>
  <si>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</si>
  <si>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</si>
  <si>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</si>
  <si>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</si>
  <si>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</si>
  <si>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</si>
  <si>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</si>
  <si>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</si>
  <si>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</si>
  <si>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</si>
  <si>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</si>
  <si>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</si>
  <si>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</si>
  <si>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</si>
  <si>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</si>
  <si>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</si>
  <si>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</si>
  <si>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</si>
  <si>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</si>
  <si>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</si>
  <si>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</si>
  <si>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</si>
  <si>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</si>
  <si>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</si>
  <si>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</si>
  <si>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</si>
  <si>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</si>
  <si>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</si>
  <si>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</si>
  <si>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</si>
  <si>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</si>
  <si>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</si>
  <si>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</si>
  <si>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</si>
  <si>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</si>
  <si>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</si>
  <si>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</si>
  <si>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</si>
  <si>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</si>
  <si>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</si>
  <si>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</si>
  <si>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</si>
  <si>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</si>
  <si>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</si>
  <si>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</si>
  <si>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</si>
  <si>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</si>
  <si>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</si>
  <si>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</si>
  <si>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</si>
  <si>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</si>
  <si>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</si>
  <si>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</si>
  <si>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</si>
  <si>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</si>
  <si>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</si>
  <si>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</si>
  <si>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</si>
  <si>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</si>
  <si>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</si>
  <si>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</si>
  <si>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</si>
  <si>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</si>
  <si>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</si>
  <si>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</si>
  <si>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</si>
  <si>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</si>
  <si>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</si>
  <si>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</si>
  <si>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</si>
  <si>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</si>
  <si>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</si>
  <si>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</si>
  <si>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</si>
  <si>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</si>
  <si>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</si>
  <si>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</si>
  <si>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</si>
  <si>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</si>
  <si>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</si>
  <si>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</si>
  <si>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</si>
  <si>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</si>
  <si>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</si>
  <si>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</si>
  <si>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</si>
  <si>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</si>
  <si>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</si>
  <si>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</si>
  <si>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</si>
  <si>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</si>
  <si>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</si>
  <si>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</si>
  <si>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</si>
  <si>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</si>
  <si>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</si>
  <si>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</si>
  <si>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</si>
  <si>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</si>
  <si>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</si>
  <si>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</si>
  <si>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</si>
  <si>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</si>
  <si>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</si>
  <si>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</si>
  <si>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</si>
  <si>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</si>
  <si>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</si>
  <si>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</si>
  <si>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</si>
  <si>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</si>
  <si>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</si>
  <si>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</si>
  <si>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</si>
  <si>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</si>
  <si>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</si>
  <si>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</si>
  <si>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</si>
  <si>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</si>
  <si>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</si>
  <si>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</si>
  <si>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</si>
  <si>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</si>
  <si>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</si>
  <si>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</si>
  <si>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</si>
  <si>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</si>
  <si>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</si>
  <si>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</si>
  <si>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</si>
  <si>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</si>
  <si>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</si>
  <si>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</si>
  <si>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</si>
  <si>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</si>
  <si>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</si>
  <si>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</si>
  <si>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</si>
  <si>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</si>
  <si>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</si>
  <si>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</si>
  <si>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</si>
  <si>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</si>
  <si>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</si>
  <si>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</si>
  <si>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</si>
  <si>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</si>
  <si>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</si>
  <si>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</si>
  <si>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</si>
  <si>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</si>
  <si>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</si>
  <si>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</si>
  <si>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</si>
  <si>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</si>
  <si>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</si>
  <si>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</si>
  <si>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</si>
  <si>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</si>
  <si>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</si>
  <si>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</si>
  <si>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</si>
  <si>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</si>
  <si>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</si>
  <si>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</si>
  <si>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</si>
  <si>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</si>
  <si>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</si>
  <si>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</si>
  <si>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</si>
  <si>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</si>
  <si>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</si>
  <si>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</si>
  <si>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</si>
  <si>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</si>
  <si>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</si>
  <si>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</si>
  <si>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</si>
  <si>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</si>
  <si>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</si>
  <si>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</si>
  <si>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</si>
  <si>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</si>
  <si>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</si>
  <si>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</si>
  <si>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</si>
  <si>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</si>
  <si>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</si>
  <si>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</si>
  <si>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</si>
  <si>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</si>
  <si>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</si>
  <si>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</si>
  <si>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</si>
  <si>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</si>
  <si>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</si>
  <si>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</si>
  <si>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</si>
  <si>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</si>
  <si>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</si>
  <si>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</si>
  <si>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</si>
  <si>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</si>
  <si>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</si>
  <si>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</si>
  <si>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</si>
  <si>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</si>
  <si>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</si>
  <si>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</si>
  <si>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</si>
  <si>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</si>
  <si>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</si>
  <si>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</si>
  <si>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</si>
  <si>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</si>
  <si>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</si>
  <si>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</si>
  <si>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</si>
  <si>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</si>
  <si>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</si>
  <si>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</si>
  <si>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</si>
  <si>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</si>
  <si>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</si>
  <si>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</si>
  <si>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</si>
  <si>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</si>
  <si>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</si>
  <si>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</si>
  <si>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</si>
  <si>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</si>
  <si>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</si>
  <si>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</si>
  <si>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</si>
  <si>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</si>
  <si>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</si>
  <si>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</si>
  <si>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</si>
  <si>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</si>
  <si>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</si>
  <si>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</si>
  <si>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</si>
  <si>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</si>
  <si>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</si>
  <si>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</si>
  <si>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</si>
  <si>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</si>
  <si>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</si>
  <si>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</si>
  <si>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</si>
  <si>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</si>
  <si>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</si>
  <si>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</si>
  <si>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</si>
  <si>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</si>
  <si>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</si>
  <si>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</si>
  <si>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</si>
  <si>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</si>
  <si>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</si>
  <si>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</si>
  <si>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</si>
  <si>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</si>
  <si>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</si>
  <si>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</si>
  <si>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</si>
  <si>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</si>
  <si>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</si>
  <si>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</si>
  <si>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</si>
  <si>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</si>
  <si>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</si>
  <si>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</si>
  <si>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</si>
  <si>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</si>
  <si>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</si>
  <si>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</si>
  <si>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</si>
  <si>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</si>
  <si>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</si>
  <si>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</si>
  <si>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</si>
  <si>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</si>
  <si>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</si>
  <si>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</si>
  <si>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</si>
  <si>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</si>
  <si>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</si>
  <si>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</si>
  <si>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</si>
  <si>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</si>
  <si>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</si>
  <si>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</si>
  <si>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</si>
  <si>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</si>
  <si>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</si>
  <si>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</si>
  <si>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</si>
  <si>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</si>
  <si>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</si>
  <si>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</si>
  <si>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</si>
  <si>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</si>
  <si>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</si>
  <si>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</si>
  <si>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</si>
  <si>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</si>
  <si>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</si>
  <si>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</si>
  <si>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</si>
  <si>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</si>
  <si>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</si>
  <si>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</si>
  <si>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</si>
  <si>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</si>
  <si>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</si>
  <si>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</si>
  <si>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</si>
  <si>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</si>
  <si>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</si>
  <si>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</si>
  <si>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</si>
  <si>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</si>
  <si>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</si>
  <si>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</si>
  <si>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</si>
  <si>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</si>
  <si>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</si>
  <si>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</si>
  <si>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</si>
  <si>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</si>
  <si>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</si>
  <si>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</si>
  <si>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</si>
  <si>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</si>
  <si>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</si>
  <si>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</si>
  <si>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</si>
  <si>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</si>
  <si>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</si>
  <si>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</si>
  <si>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</si>
  <si>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</si>
  <si>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</si>
  <si>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</si>
  <si>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</si>
  <si>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</si>
  <si>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</si>
  <si>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</si>
  <si>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</si>
  <si>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</si>
  <si>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</si>
  <si>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</si>
  <si>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</si>
  <si>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</si>
  <si>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</si>
  <si>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</si>
  <si>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</si>
  <si>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</si>
  <si>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</si>
  <si>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</si>
  <si>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</si>
  <si>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</si>
  <si>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</si>
  <si>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</si>
  <si>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</si>
  <si>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</si>
  <si>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</si>
  <si>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</si>
  <si>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</si>
  <si>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</si>
  <si>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</si>
  <si>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</si>
  <si>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</si>
  <si>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</si>
  <si>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</si>
  <si>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</si>
  <si>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</si>
  <si>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</si>
  <si>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</si>
  <si>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</si>
  <si>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</si>
  <si>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</si>
  <si>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</si>
  <si>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</si>
  <si>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</si>
  <si>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</si>
  <si>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</si>
  <si>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</si>
  <si>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</si>
  <si>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</si>
  <si>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</si>
  <si>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</si>
  <si>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</si>
  <si>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</si>
  <si>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</si>
  <si>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</si>
  <si>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</si>
  <si>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</si>
  <si>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</si>
  <si>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</si>
  <si>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</si>
  <si>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</si>
  <si>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</si>
  <si>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</si>
  <si>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</si>
  <si>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</si>
  <si>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</si>
  <si>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</si>
  <si>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</si>
  <si>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</si>
  <si>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</si>
  <si>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</si>
  <si>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</si>
  <si>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</si>
  <si>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</si>
  <si>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</si>
  <si>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</si>
  <si>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</si>
  <si>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</si>
  <si>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</si>
  <si>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</si>
  <si>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</si>
  <si>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</si>
  <si>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</si>
  <si>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</si>
  <si>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</si>
  <si>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</si>
  <si>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</si>
  <si>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</si>
  <si>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</si>
  <si>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</si>
  <si>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</si>
  <si>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</si>
  <si>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</si>
  <si>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</si>
  <si>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</si>
  <si>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</si>
  <si>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</si>
  <si>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</si>
  <si>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</si>
  <si>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</si>
  <si>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</si>
  <si>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</si>
  <si>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</si>
  <si>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</si>
  <si>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</si>
  <si>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</si>
  <si>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</si>
  <si>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</si>
  <si>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</si>
  <si>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</si>
  <si>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</si>
  <si>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</si>
  <si>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</si>
  <si>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</si>
  <si>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</si>
  <si>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</si>
  <si>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</si>
  <si>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</si>
  <si>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</si>
  <si>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</si>
  <si>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</si>
  <si>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</si>
  <si>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</si>
  <si>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</si>
  <si>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</si>
  <si>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</si>
  <si>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</si>
  <si>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</si>
  <si>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</si>
  <si>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</si>
  <si>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</si>
  <si>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</si>
  <si>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</si>
  <si>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</si>
  <si>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</si>
  <si>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</si>
  <si>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</si>
  <si>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</si>
  <si>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</si>
  <si>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</si>
  <si>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</si>
  <si>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</si>
  <si>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</si>
  <si>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</si>
  <si>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</si>
  <si>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</si>
  <si>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</si>
  <si>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</si>
  <si>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</si>
  <si>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</si>
  <si>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</si>
  <si>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</si>
  <si>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</si>
  <si>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</si>
  <si>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</si>
  <si>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</si>
  <si>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</si>
  <si>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</si>
  <si>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</si>
  <si>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</si>
  <si>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</si>
  <si>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</si>
  <si>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</si>
  <si>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</si>
  <si>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</si>
  <si>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</si>
  <si>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</si>
  <si>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</si>
  <si>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</si>
  <si>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</si>
  <si>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</si>
  <si>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</si>
  <si>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</si>
  <si>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</si>
  <si>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</si>
  <si>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</si>
  <si>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</si>
  <si>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</si>
  <si>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</si>
  <si>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</si>
  <si>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</si>
  <si>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</si>
  <si>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</si>
  <si>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</si>
  <si>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</si>
  <si>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</si>
  <si>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</si>
  <si>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</si>
  <si>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</si>
  <si>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</si>
  <si>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</si>
  <si>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</si>
  <si>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</si>
  <si>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</si>
  <si>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</si>
  <si>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</si>
  <si>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</si>
  <si>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</si>
  <si>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</si>
  <si>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</si>
  <si>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</si>
  <si>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</si>
  <si>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</si>
  <si>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</si>
  <si>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</si>
  <si>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</si>
  <si>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</si>
  <si>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</si>
  <si>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</si>
  <si>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</si>
  <si>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</si>
  <si>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</si>
  <si>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</si>
  <si>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</si>
  <si>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</si>
  <si>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</si>
  <si>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</si>
  <si>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</si>
  <si>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</si>
  <si>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</si>
  <si>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</si>
  <si>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</si>
  <si>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</si>
  <si>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</si>
  <si>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</si>
  <si>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</si>
  <si>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</si>
  <si>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</si>
  <si>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</si>
  <si>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</si>
  <si>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</si>
  <si>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</si>
  <si>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</si>
  <si>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</si>
  <si>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</si>
  <si>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</si>
  <si>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</si>
  <si>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</si>
  <si>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</si>
  <si>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</si>
  <si>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</si>
  <si>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</si>
  <si>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</si>
  <si>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</si>
  <si>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</si>
  <si>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</si>
  <si>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</si>
  <si>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</si>
  <si>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</si>
  <si>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</si>
  <si>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</si>
  <si>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</si>
  <si>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</si>
  <si>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</si>
  <si>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</si>
  <si>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</si>
  <si>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</si>
  <si>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</si>
  <si>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</si>
  <si>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</si>
  <si>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</si>
  <si>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</si>
  <si>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</si>
  <si>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</si>
  <si>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</si>
  <si>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</si>
  <si>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</si>
  <si>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</si>
  <si>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</si>
  <si>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</si>
  <si>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</si>
  <si>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</si>
  <si>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</si>
  <si>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</si>
  <si>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</si>
  <si>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</si>
  <si>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</si>
  <si>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</si>
  <si>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</si>
  <si>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</si>
  <si>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</si>
  <si>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</si>
  <si>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</si>
  <si>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</si>
  <si>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</si>
  <si>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</si>
  <si>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</si>
  <si>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</si>
  <si>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</si>
  <si>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</si>
  <si>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</si>
  <si>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</si>
  <si>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</si>
  <si>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</si>
  <si>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</si>
  <si>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</si>
  <si>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</si>
  <si>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</si>
  <si>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</si>
  <si>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</si>
  <si>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</si>
  <si>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</si>
  <si>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</si>
  <si>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</si>
  <si>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</si>
  <si>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</si>
  <si>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</si>
  <si>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</si>
  <si>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</si>
  <si>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</si>
  <si>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</si>
  <si>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</si>
  <si>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</si>
  <si>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</si>
  <si>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</si>
  <si>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</si>
  <si>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</si>
  <si>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</si>
  <si>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</si>
  <si>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</si>
  <si>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</si>
  <si>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</si>
  <si>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</si>
  <si>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</si>
  <si>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</si>
  <si>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</si>
  <si>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</si>
  <si>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</si>
  <si>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</si>
  <si>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</si>
  <si>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</si>
  <si>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</si>
  <si>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</si>
  <si>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</si>
  <si>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</si>
  <si>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</si>
  <si>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</si>
  <si>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</si>
  <si>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</si>
  <si>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</si>
  <si>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</si>
  <si>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</si>
  <si>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</si>
  <si>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</si>
  <si>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</si>
  <si>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</si>
  <si>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</si>
  <si>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</si>
  <si>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</si>
  <si>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</si>
  <si>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</si>
  <si>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</si>
  <si>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</si>
  <si>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</si>
  <si>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</si>
  <si>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</si>
  <si>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</si>
  <si>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</si>
  <si>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</si>
  <si>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</si>
  <si>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</si>
  <si>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</si>
  <si>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</si>
  <si>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</si>
  <si>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</si>
  <si>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</si>
  <si>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</si>
  <si>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</si>
  <si>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</si>
  <si>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</si>
  <si>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</si>
  <si>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</si>
  <si>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</si>
  <si>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</si>
  <si>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</si>
  <si>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</si>
  <si>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</si>
  <si>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</si>
  <si>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</si>
  <si>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</si>
  <si>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</si>
  <si>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</si>
  <si>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</si>
  <si>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</si>
  <si>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</si>
  <si>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</si>
  <si>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</si>
  <si>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</si>
  <si>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</si>
  <si>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</si>
  <si>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</si>
  <si>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</si>
  <si>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</si>
  <si>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</si>
  <si>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</si>
  <si>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</si>
  <si>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</si>
  <si>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</si>
  <si>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</si>
  <si>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</si>
  <si>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</si>
  <si>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</si>
  <si>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</si>
  <si>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</si>
  <si>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</si>
  <si>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</si>
  <si>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</si>
  <si>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</si>
  <si>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</si>
  <si>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</si>
  <si>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</si>
  <si>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</si>
  <si>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</si>
  <si>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</si>
  <si>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</si>
  <si>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</si>
  <si>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</si>
  <si>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</si>
  <si>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</si>
  <si>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</si>
  <si>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</si>
  <si>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</si>
  <si>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</si>
  <si>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</si>
  <si>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</si>
  <si>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</si>
  <si>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</si>
  <si>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</si>
  <si>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</si>
  <si>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</si>
  <si>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</si>
  <si>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</si>
  <si>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</si>
  <si>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</si>
  <si>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</si>
  <si>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</si>
  <si>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</si>
  <si>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</si>
  <si>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</si>
  <si>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</si>
  <si>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</si>
  <si>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</si>
  <si>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</si>
  <si>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</si>
  <si>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</si>
  <si>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</si>
  <si>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</si>
  <si>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</si>
  <si>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</si>
  <si>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</si>
  <si>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</si>
  <si>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</si>
  <si>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</si>
  <si>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</si>
  <si>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</si>
  <si>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</si>
  <si>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</si>
  <si>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</si>
  <si>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</si>
  <si>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</si>
  <si>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</si>
  <si>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</si>
  <si>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</si>
  <si>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</si>
  <si>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</si>
  <si>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</si>
  <si>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</si>
  <si>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</si>
  <si>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</si>
  <si>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</si>
  <si>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</si>
  <si>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</si>
  <si>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</si>
  <si>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</si>
  <si>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</si>
  <si>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</si>
  <si>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</si>
  <si>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</si>
  <si>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</si>
  <si>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</si>
  <si>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</si>
  <si>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</si>
  <si>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</si>
  <si>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</si>
  <si>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</si>
  <si>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</si>
  <si>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</si>
  <si>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</si>
  <si>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</si>
  <si>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</si>
  <si>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</si>
  <si>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</si>
  <si>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</si>
  <si>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</si>
  <si>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</si>
  <si>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</si>
  <si>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</si>
  <si>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</si>
  <si>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</si>
  <si>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</si>
  <si>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</si>
  <si>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</si>
  <si>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</si>
  <si>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</si>
  <si>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</si>
  <si>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</si>
  <si>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</si>
  <si>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</si>
  <si>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</si>
  <si>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</si>
  <si>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</si>
  <si>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</si>
  <si>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</si>
  <si>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</si>
  <si>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</si>
  <si>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</si>
  <si>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</si>
  <si>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</si>
  <si>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</si>
  <si>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</si>
  <si>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</si>
  <si>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</si>
  <si>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</si>
  <si>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</si>
  <si>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</si>
  <si>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</si>
  <si>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</si>
  <si>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</si>
  <si>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</si>
  <si>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</si>
  <si>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</si>
  <si>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</si>
  <si>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</si>
  <si>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</si>
  <si>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</si>
  <si>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</si>
  <si>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</si>
  <si>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</si>
  <si>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</si>
  <si>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</si>
  <si>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</si>
  <si>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</si>
  <si>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</si>
  <si>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</si>
  <si>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</si>
  <si>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</si>
  <si>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</si>
  <si>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</si>
  <si>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</si>
  <si>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</si>
  <si>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</si>
  <si>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</si>
  <si>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</si>
  <si>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</si>
  <si>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</si>
  <si>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</si>
  <si>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</si>
  <si>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</si>
  <si>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</si>
  <si>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</si>
  <si>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</si>
  <si>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</si>
  <si>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</si>
  <si>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</si>
  <si>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</si>
  <si>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</si>
  <si>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</si>
  <si>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</si>
  <si>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</si>
  <si>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</si>
  <si>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</si>
  <si>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</si>
  <si>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</si>
  <si>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</si>
  <si>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</si>
  <si>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</si>
  <si>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</si>
  <si>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</si>
  <si>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</si>
  <si>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</si>
  <si>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</si>
  <si>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</si>
  <si>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</si>
  <si>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</si>
  <si>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</si>
  <si>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</si>
  <si>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</si>
  <si>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</si>
  <si>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</si>
  <si>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</si>
  <si>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</si>
  <si>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</si>
  <si>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</si>
  <si>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</si>
  <si>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</si>
  <si>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</si>
  <si>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</si>
  <si>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</si>
  <si>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</si>
  <si>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</si>
  <si>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</si>
  <si>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</si>
  <si>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</si>
  <si>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</si>
  <si>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</si>
  <si>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</si>
  <si>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</si>
  <si>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</si>
  <si>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</si>
  <si>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</si>
  <si>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</si>
  <si>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</si>
  <si>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</si>
  <si>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</si>
  <si>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</si>
  <si>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</si>
  <si>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</si>
  <si>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</si>
  <si>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</si>
  <si>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</si>
  <si>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</si>
  <si>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</si>
  <si>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</si>
  <si>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</si>
  <si>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</si>
  <si>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</si>
  <si>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</si>
  <si>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</si>
  <si>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</si>
  <si>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</si>
  <si>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</si>
  <si>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</si>
  <si>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</si>
  <si>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</si>
  <si>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</si>
  <si>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</si>
  <si>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</si>
  <si>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</si>
  <si>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</si>
  <si>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</si>
  <si>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</si>
  <si>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</si>
  <si>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</si>
  <si>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</si>
  <si>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</si>
  <si>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</si>
  <si>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</si>
  <si>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</si>
  <si>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</si>
  <si>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</si>
  <si>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</si>
  <si>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</si>
  <si>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</si>
  <si>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</si>
  <si>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</si>
  <si>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</si>
  <si>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</si>
  <si>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</si>
  <si>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</si>
  <si>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</si>
  <si>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</si>
  <si>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</si>
  <si>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</si>
  <si>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</si>
  <si>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</si>
  <si>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</si>
  <si>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</si>
  <si>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</si>
  <si>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</si>
  <si>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</si>
  <si>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</si>
  <si>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</si>
  <si>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</si>
  <si>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</si>
  <si>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</si>
  <si>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</si>
  <si>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</si>
  <si>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</si>
  <si>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</si>
  <si>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</si>
  <si>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</si>
  <si>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</si>
  <si>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</si>
  <si>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</si>
  <si>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</si>
  <si>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</si>
  <si>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</si>
  <si>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</si>
  <si>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</si>
  <si>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</si>
  <si>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</si>
  <si>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</si>
  <si>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</si>
  <si>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</si>
  <si>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</si>
  <si>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</si>
  <si>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</si>
  <si>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</si>
  <si>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</si>
  <si>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</si>
  <si>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</si>
  <si>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</si>
  <si>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</si>
  <si>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</si>
  <si>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</si>
  <si>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</si>
  <si>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</si>
  <si>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</si>
  <si>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</si>
  <si>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</si>
  <si>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</si>
  <si>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</si>
  <si>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</si>
  <si>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</si>
  <si>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</si>
  <si>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</si>
  <si>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</si>
  <si>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</si>
  <si>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</si>
  <si>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</si>
  <si>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</si>
  <si>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</si>
  <si>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</si>
  <si>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</si>
  <si>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</si>
  <si>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</si>
  <si>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</si>
  <si>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</si>
  <si>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</si>
  <si>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</si>
  <si>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</si>
  <si>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</si>
  <si>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</si>
  <si>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</si>
  <si>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</si>
  <si>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</si>
  <si>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</si>
  <si>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</si>
  <si>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</si>
  <si>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</si>
  <si>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</si>
  <si>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</si>
  <si>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</si>
  <si>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</si>
  <si>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</si>
  <si>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</si>
  <si>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</si>
  <si>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</si>
  <si>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</si>
  <si>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</si>
  <si>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</si>
  <si>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</si>
  <si>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</si>
  <si>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</si>
  <si>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</si>
  <si>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</si>
  <si>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</si>
  <si>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</si>
  <si>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</si>
  <si>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</si>
  <si>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</si>
  <si>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</si>
  <si>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</si>
  <si>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</si>
  <si>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</si>
  <si>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</si>
  <si>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</si>
  <si>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</si>
  <si>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</si>
  <si>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</si>
  <si>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</si>
  <si>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</si>
  <si>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</si>
  <si>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</si>
  <si>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</si>
  <si>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</si>
  <si>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</si>
  <si>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</si>
  <si>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</si>
  <si>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</si>
  <si>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</si>
  <si>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</si>
  <si>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</si>
  <si>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</si>
  <si>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</si>
  <si>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</si>
  <si>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</si>
  <si>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</si>
  <si>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</si>
  <si>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</si>
  <si>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</si>
  <si>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</si>
  <si>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</si>
  <si>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</si>
  <si>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</si>
  <si>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</si>
  <si>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</si>
  <si>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</si>
  <si>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</si>
  <si>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</si>
  <si>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</si>
  <si>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</si>
  <si>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</si>
  <si>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</si>
  <si>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</si>
  <si>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</si>
  <si>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</si>
  <si>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</si>
  <si>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</si>
  <si>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</si>
  <si>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</si>
  <si>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</si>
  <si>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</si>
  <si>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</si>
  <si>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</si>
  <si>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</si>
  <si>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</si>
  <si>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</si>
  <si>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</si>
  <si>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</si>
  <si>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</si>
  <si>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</si>
  <si>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</si>
  <si>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</si>
  <si>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</si>
  <si>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</si>
  <si>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</si>
  <si>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</si>
  <si>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</si>
  <si>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</si>
  <si>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</si>
  <si>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</si>
  <si>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</si>
  <si>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</si>
  <si>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</si>
  <si>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</si>
  <si>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</si>
  <si>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</si>
  <si>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</si>
  <si>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</si>
  <si>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</si>
  <si>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</si>
  <si>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</si>
  <si>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</si>
  <si>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</si>
  <si>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</si>
  <si>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</si>
  <si>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</si>
  <si>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</si>
  <si>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</si>
  <si>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</si>
  <si>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</si>
  <si>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</si>
  <si>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</si>
  <si>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</si>
  <si>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</si>
  <si>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</si>
  <si>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</si>
  <si>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</si>
  <si>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</si>
  <si>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</si>
  <si>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</si>
  <si>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</si>
  <si>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</si>
  <si>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</si>
  <si>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</si>
  <si>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</si>
  <si>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</si>
  <si>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</si>
  <si>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</si>
  <si>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</si>
  <si>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</si>
  <si>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</si>
  <si>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</si>
  <si>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</si>
  <si>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</si>
  <si>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</si>
  <si>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</si>
  <si>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</si>
  <si>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</si>
  <si>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</si>
  <si>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</si>
  <si>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</si>
  <si>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</si>
  <si>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</si>
  <si>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</si>
  <si>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</si>
  <si>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</si>
  <si>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</si>
  <si>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</si>
  <si>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</si>
  <si>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</si>
  <si>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</si>
  <si>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</si>
  <si>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</si>
  <si>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</si>
  <si>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</si>
  <si>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</si>
  <si>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</si>
  <si>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</si>
  <si>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</si>
  <si>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</si>
  <si>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</si>
  <si>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</si>
  <si>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</si>
  <si>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</si>
  <si>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</si>
  <si>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</si>
  <si>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</si>
  <si>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</si>
  <si>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</si>
  <si>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</si>
  <si>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</si>
  <si>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</si>
  <si>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</si>
  <si>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</si>
  <si>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</si>
  <si>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</si>
  <si>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</si>
  <si>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</si>
  <si>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</si>
  <si>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</si>
  <si>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</si>
  <si>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</si>
  <si>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</si>
  <si>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</si>
  <si>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</si>
  <si>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</si>
  <si>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</si>
  <si>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</si>
  <si>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</si>
  <si>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</si>
  <si>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</si>
  <si>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</si>
  <si>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</si>
  <si>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</si>
  <si>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</si>
  <si>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</si>
  <si>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</si>
  <si>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</si>
  <si>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</si>
  <si>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</si>
  <si>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</si>
  <si>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</si>
  <si>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</si>
  <si>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</si>
  <si>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</si>
  <si>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</si>
  <si>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</si>
  <si>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</si>
  <si>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</si>
  <si>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</si>
  <si>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</si>
  <si>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</si>
  <si>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</si>
  <si>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</si>
  <si>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</si>
  <si>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</si>
  <si>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</si>
  <si>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</si>
  <si>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</si>
  <si>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</si>
  <si>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</si>
  <si>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</si>
  <si>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</si>
  <si>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</si>
  <si>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</si>
  <si>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</si>
  <si>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</si>
  <si>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</si>
  <si>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</si>
  <si>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</si>
  <si>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</si>
  <si>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</si>
  <si>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</si>
  <si>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</si>
  <si>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</si>
  <si>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</si>
  <si>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</si>
  <si>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</si>
  <si>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</si>
  <si>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</si>
  <si>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</si>
  <si>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</si>
  <si>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</si>
  <si>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</si>
  <si>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</si>
  <si>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</si>
  <si>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</si>
  <si>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</si>
  <si>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</si>
  <si>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</si>
  <si>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</si>
  <si>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</si>
  <si>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</si>
  <si>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</si>
  <si>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</si>
  <si>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</si>
  <si>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</si>
  <si>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</si>
  <si>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</si>
  <si>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</si>
  <si>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</si>
  <si>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</si>
  <si>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</si>
  <si>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</si>
  <si>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</si>
  <si>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</si>
  <si>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</si>
  <si>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</si>
  <si>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</si>
  <si>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</si>
  <si>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</si>
  <si>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</si>
  <si>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</si>
  <si>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</si>
  <si>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</si>
  <si>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</si>
  <si>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</si>
  <si>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</si>
  <si>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</si>
  <si>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</si>
  <si>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</si>
  <si>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</si>
  <si>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</si>
  <si>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</si>
  <si>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</si>
  <si>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</si>
  <si>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</si>
  <si>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</si>
  <si>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</si>
  <si>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</si>
  <si>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</si>
  <si>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</si>
  <si>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</si>
  <si>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</si>
  <si>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</si>
  <si>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</si>
  <si>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</si>
  <si>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</si>
  <si>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</si>
  <si>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</si>
  <si>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</si>
  <si>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</si>
  <si>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</si>
  <si>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</si>
  <si>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</si>
  <si>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</si>
  <si>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</si>
  <si>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</si>
  <si>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</si>
  <si>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</si>
  <si>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</si>
  <si>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</si>
  <si>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</si>
  <si>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</si>
  <si>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</si>
  <si>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</si>
  <si>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</si>
  <si>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</si>
  <si>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</si>
  <si>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</si>
  <si>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</si>
  <si>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</si>
  <si>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</si>
  <si>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</si>
  <si>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</si>
  <si>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</si>
  <si>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</si>
  <si>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</si>
  <si>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</si>
  <si>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</si>
  <si>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</si>
  <si>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</si>
  <si>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</si>
  <si>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</si>
  <si>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</si>
  <si>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</si>
  <si>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</si>
  <si>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</si>
  <si>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</si>
  <si>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</si>
  <si>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</si>
  <si>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</si>
  <si>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</si>
  <si>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</si>
  <si>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</si>
  <si>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</si>
  <si>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</si>
  <si>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</si>
  <si>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</si>
  <si>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</si>
  <si>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</si>
  <si>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</si>
  <si>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</si>
  <si>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</si>
  <si>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</si>
  <si>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</si>
  <si>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</si>
  <si>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</si>
  <si>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</si>
  <si>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</si>
  <si>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</si>
  <si>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</si>
  <si>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</si>
  <si>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</si>
  <si>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</si>
  <si>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</si>
  <si>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</si>
  <si>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</si>
  <si>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</si>
  <si>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</si>
  <si>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</si>
  <si>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</si>
  <si>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</si>
  <si>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</si>
  <si>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</si>
  <si>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</si>
  <si>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</si>
  <si>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</si>
  <si>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</si>
  <si>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</si>
  <si>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</si>
  <si>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</si>
  <si>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</si>
  <si>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</si>
  <si>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</si>
  <si>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</si>
  <si>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</si>
  <si>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</si>
  <si>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</si>
  <si>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</si>
  <si>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</si>
  <si>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</si>
  <si>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</si>
  <si>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</si>
  <si>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</si>
  <si>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</si>
  <si>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</si>
  <si>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</si>
  <si>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</si>
  <si>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</si>
  <si>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</si>
  <si>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</si>
  <si>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</si>
  <si>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</si>
  <si>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</si>
  <si>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</si>
  <si>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</si>
  <si>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</si>
  <si>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</si>
  <si>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</si>
  <si>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</si>
  <si>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</si>
  <si>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</si>
  <si>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</si>
  <si>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</si>
  <si>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</si>
  <si>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</si>
  <si>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</si>
  <si>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</si>
  <si>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</si>
  <si>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</si>
  <si>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</si>
  <si>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</si>
  <si>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</si>
  <si>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</si>
  <si>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</si>
  <si>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</si>
  <si>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</si>
  <si>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</si>
  <si>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</si>
  <si>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</si>
  <si>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</si>
  <si>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</si>
  <si>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</si>
  <si>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</si>
  <si>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</si>
  <si>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</si>
  <si>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</si>
  <si>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</si>
  <si>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</si>
  <si>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</si>
  <si>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</si>
  <si>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</si>
  <si>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</si>
  <si>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</si>
  <si>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</si>
  <si>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</si>
  <si>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</si>
  <si>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</si>
  <si>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</si>
  <si>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</si>
  <si>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</si>
  <si>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</si>
  <si>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</si>
  <si>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</si>
  <si>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</si>
  <si>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</si>
  <si>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</si>
  <si>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</si>
  <si>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</si>
  <si>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</si>
  <si>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</si>
  <si>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</si>
  <si>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</si>
  <si>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</si>
  <si>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</si>
  <si>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</si>
  <si>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</si>
  <si>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</si>
  <si>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</si>
  <si>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</si>
  <si>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</si>
  <si>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</si>
  <si>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</si>
  <si>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</si>
  <si>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</si>
  <si>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</si>
  <si>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</si>
  <si>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</si>
  <si>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</si>
  <si>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</si>
  <si>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</si>
  <si>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</si>
  <si>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</si>
  <si>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</si>
  <si>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</si>
  <si>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</si>
  <si>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</si>
  <si>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</si>
  <si>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</si>
  <si>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</si>
  <si>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</si>
  <si>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</si>
  <si>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</si>
  <si>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</si>
  <si>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</si>
  <si>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</si>
  <si>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</si>
  <si>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</si>
  <si>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</si>
  <si>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</si>
  <si>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</si>
  <si>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</si>
  <si>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</si>
  <si>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</si>
  <si>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</si>
  <si>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</si>
  <si>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</si>
  <si>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</si>
  <si>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</si>
  <si>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</si>
  <si>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</si>
  <si>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</si>
  <si>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</si>
  <si>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</si>
  <si>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</si>
  <si>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</si>
  <si>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</si>
  <si>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</si>
  <si>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</si>
  <si>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</si>
  <si>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</si>
  <si>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</si>
  <si>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</si>
  <si>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</si>
  <si>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</si>
  <si>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</si>
  <si>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</si>
  <si>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</si>
  <si>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</si>
  <si>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</si>
  <si>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</si>
  <si>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</si>
  <si>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</si>
  <si>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</si>
  <si>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</si>
  <si>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</si>
  <si>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</si>
  <si>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</si>
  <si>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</si>
  <si>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</si>
  <si>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</si>
  <si>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</si>
  <si>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</si>
  <si>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</si>
  <si>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</si>
  <si>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</si>
  <si>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</si>
  <si>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</si>
  <si>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</si>
  <si>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</si>
  <si>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</si>
  <si>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</si>
  <si>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</si>
  <si>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</si>
  <si>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</si>
  <si>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</si>
  <si>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</si>
  <si>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</si>
  <si>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</si>
  <si>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</si>
  <si>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</si>
  <si>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</si>
  <si>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</si>
  <si>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</si>
  <si>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</si>
  <si>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</si>
  <si>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</si>
  <si>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</si>
  <si>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</si>
  <si>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</si>
  <si>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</si>
  <si>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</si>
  <si>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</si>
  <si>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</si>
  <si>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</si>
  <si>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</si>
  <si>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</si>
  <si>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</si>
  <si>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</si>
  <si>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</si>
  <si>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</si>
  <si>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</si>
  <si>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</si>
  <si>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</si>
  <si>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</si>
  <si>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</si>
  <si>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</si>
  <si>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</si>
  <si>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</si>
  <si>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</si>
  <si>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</si>
  <si>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</si>
  <si>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</si>
  <si>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</si>
  <si>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</si>
  <si>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</si>
  <si>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</si>
  <si>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</si>
  <si>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</si>
  <si>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</si>
  <si>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</si>
  <si>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</si>
  <si>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</si>
  <si>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</si>
  <si>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</si>
  <si>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</si>
  <si>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</si>
  <si>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</si>
  <si>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</si>
  <si>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</si>
  <si>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</si>
  <si>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</si>
  <si>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</si>
  <si>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</si>
  <si>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</si>
  <si>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</si>
  <si>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</si>
  <si>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</si>
  <si>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</si>
  <si>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</si>
  <si>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</si>
  <si>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</si>
  <si>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</si>
  <si>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</si>
  <si>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</si>
  <si>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</si>
  <si>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</si>
  <si>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</si>
  <si>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</si>
  <si>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</si>
  <si>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</si>
  <si>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</si>
  <si>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</si>
  <si>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</si>
  <si>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</si>
  <si>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</si>
  <si>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</si>
  <si>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</si>
  <si>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</si>
  <si>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</si>
  <si>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</si>
  <si>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</si>
  <si>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</si>
  <si>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</si>
  <si>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</si>
  <si>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</si>
  <si>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</si>
  <si>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</si>
  <si>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</si>
  <si>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</si>
  <si>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</si>
  <si>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</si>
  <si>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</si>
  <si>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</si>
  <si>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</si>
  <si>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</si>
  <si>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</si>
  <si>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</si>
  <si>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</si>
  <si>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</si>
  <si>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</si>
  <si>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</si>
  <si>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</si>
  <si>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</si>
  <si>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</si>
  <si>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</si>
  <si>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</si>
  <si>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</si>
  <si>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</si>
  <si>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</si>
  <si>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</si>
  <si>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</si>
  <si>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</si>
  <si>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</si>
  <si>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</si>
  <si>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</si>
  <si>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</si>
  <si>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</si>
  <si>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</si>
  <si>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</si>
  <si>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</si>
  <si>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</si>
  <si>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</si>
  <si>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</si>
  <si>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</si>
  <si>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</si>
  <si>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</si>
  <si>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</si>
  <si>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</si>
  <si>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</si>
  <si>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</si>
  <si>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</si>
  <si>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</si>
  <si>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</si>
  <si>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</si>
  <si>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</si>
  <si>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</si>
  <si>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</si>
  <si>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</si>
  <si>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</si>
  <si>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</si>
  <si>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</si>
  <si>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</si>
  <si>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</si>
  <si>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</si>
  <si>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</si>
  <si>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</si>
  <si>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</si>
  <si>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</si>
  <si>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</si>
  <si>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</si>
  <si>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</si>
  <si>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</si>
  <si>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</si>
  <si>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</si>
  <si>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</si>
  <si>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</si>
  <si>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</si>
  <si>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</si>
  <si>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</si>
  <si>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</si>
  <si>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</si>
  <si>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</si>
  <si>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</si>
  <si>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</si>
  <si>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</si>
  <si>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</si>
  <si>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</si>
  <si>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</si>
  <si>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</si>
  <si>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</si>
  <si>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</si>
  <si>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</si>
  <si>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</si>
  <si>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</si>
  <si>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</si>
  <si>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</si>
  <si>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</si>
  <si>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</si>
  <si>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</si>
  <si>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</si>
  <si>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</si>
  <si>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</si>
  <si>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</si>
  <si>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</si>
  <si>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</si>
  <si>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</si>
  <si>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</si>
  <si>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</si>
  <si>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</si>
  <si>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</si>
  <si>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</si>
  <si>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</si>
  <si>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</si>
  <si>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</si>
  <si>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</si>
  <si>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</si>
  <si>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</si>
  <si>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</si>
  <si>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</si>
  <si>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</si>
  <si>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</si>
  <si>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</si>
  <si>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</si>
  <si>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</si>
  <si>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</si>
  <si>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</si>
  <si>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</si>
  <si>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</si>
  <si>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</si>
  <si>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</si>
  <si>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</si>
  <si>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</si>
  <si>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</si>
  <si>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</si>
  <si>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</si>
  <si>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</si>
  <si>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</si>
  <si>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</si>
  <si>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</si>
  <si>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</si>
  <si>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</si>
  <si>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</si>
  <si>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</si>
  <si>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</si>
  <si>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</si>
  <si>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</si>
  <si>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</si>
  <si>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</si>
  <si>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</si>
  <si>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</si>
  <si>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</si>
  <si>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</si>
  <si>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</si>
  <si>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</si>
  <si>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</si>
  <si>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</si>
  <si>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</si>
  <si>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</si>
  <si>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</si>
  <si>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</si>
  <si>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</si>
  <si>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</si>
  <si>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</si>
  <si>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</si>
  <si>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</si>
  <si>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</si>
  <si>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</si>
  <si>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</si>
  <si>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</si>
  <si>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</si>
  <si>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</si>
  <si>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</si>
  <si>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</si>
  <si>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</si>
  <si>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</si>
  <si>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</si>
  <si>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</si>
  <si>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</si>
  <si>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</si>
  <si>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</si>
  <si>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</si>
  <si>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</si>
  <si>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</si>
  <si>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</si>
  <si>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</si>
  <si>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</si>
  <si>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</si>
  <si>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</si>
  <si>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</si>
  <si>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</si>
  <si>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</si>
  <si>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</si>
  <si>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</si>
  <si>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</si>
  <si>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</si>
  <si>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</si>
  <si>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</si>
  <si>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</si>
  <si>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</si>
  <si>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</si>
  <si>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</si>
  <si>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</si>
  <si>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</si>
  <si>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</si>
  <si>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</si>
  <si>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</si>
  <si>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</si>
  <si>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</si>
  <si>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</si>
  <si>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</si>
  <si>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</si>
  <si>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</si>
  <si>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</si>
  <si>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</si>
  <si>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</si>
  <si>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</si>
  <si>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</si>
  <si>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</si>
  <si>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</si>
  <si>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</si>
  <si>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</si>
  <si>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</si>
  <si>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</si>
  <si>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</si>
  <si>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</si>
  <si>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</si>
  <si>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</si>
  <si>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</si>
  <si>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</si>
  <si>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</si>
  <si>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</si>
  <si>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</si>
  <si>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</si>
  <si>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</si>
  <si>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</si>
  <si>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</si>
  <si>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</si>
  <si>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</si>
  <si>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</si>
  <si>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</si>
  <si>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</si>
  <si>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</si>
  <si>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</si>
  <si>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</si>
  <si>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</si>
  <si>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</si>
  <si>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</si>
  <si>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</si>
  <si>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</si>
  <si>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</si>
  <si>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</si>
  <si>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</si>
  <si>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</si>
  <si>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</si>
  <si>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</si>
  <si>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</si>
  <si>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</si>
  <si>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</si>
  <si>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</si>
  <si>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</si>
  <si>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</si>
  <si>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</si>
  <si>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</si>
  <si>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</si>
  <si>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</si>
  <si>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</si>
  <si>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</si>
  <si>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</si>
  <si>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</si>
  <si>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</si>
  <si>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</si>
  <si>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</si>
  <si>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</si>
  <si>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</si>
  <si>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</si>
  <si>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</si>
  <si>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</si>
  <si>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</si>
  <si>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</si>
  <si>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</si>
  <si>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</si>
  <si>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</si>
  <si>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</si>
  <si>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</si>
  <si>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</si>
  <si>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</si>
  <si>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</si>
  <si>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</si>
  <si>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</si>
  <si>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</si>
  <si>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</si>
  <si>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</si>
  <si>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</si>
  <si>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</si>
  <si>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</si>
  <si>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</si>
  <si>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</si>
  <si>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</si>
  <si>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</si>
  <si>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</si>
  <si>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</si>
  <si>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</si>
  <si>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</si>
  <si>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</si>
  <si>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</si>
  <si>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</si>
  <si>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</si>
  <si>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</si>
  <si>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</si>
  <si>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</si>
  <si>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</si>
  <si>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</si>
  <si>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</si>
  <si>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</si>
  <si>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</si>
  <si>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</si>
  <si>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</si>
  <si>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</si>
  <si>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</si>
  <si>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</si>
  <si>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</si>
  <si>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</si>
  <si>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</si>
  <si>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</si>
  <si>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</si>
  <si>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</si>
  <si>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</si>
  <si>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</si>
  <si>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</si>
  <si>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</si>
  <si>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</si>
  <si>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</si>
  <si>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</si>
  <si>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</si>
  <si>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</si>
  <si>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</si>
  <si>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</si>
  <si>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</si>
  <si>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</si>
  <si>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</si>
  <si>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</si>
  <si>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</si>
  <si>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</si>
  <si>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</si>
  <si>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</si>
  <si>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</si>
  <si>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</si>
  <si>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</si>
  <si>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</si>
  <si>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</si>
  <si>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</si>
  <si>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</si>
  <si>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</si>
  <si>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</si>
  <si>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</si>
  <si>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</si>
  <si>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</si>
  <si>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</si>
  <si>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</si>
  <si>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</si>
  <si>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</si>
  <si>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</si>
  <si>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</si>
  <si>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</si>
  <si>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</si>
  <si>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</si>
  <si>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</si>
  <si>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</si>
  <si>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</si>
  <si>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</si>
  <si>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</si>
  <si>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</si>
  <si>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</si>
  <si>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</si>
  <si>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</si>
  <si>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</si>
  <si>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</si>
  <si>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</si>
  <si>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</si>
  <si>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</si>
  <si>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</si>
  <si>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</si>
  <si>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</si>
  <si>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</si>
  <si>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</si>
  <si>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</si>
  <si>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</si>
  <si>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</si>
  <si>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</si>
  <si>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</si>
  <si>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</si>
  <si>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</si>
  <si>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</si>
  <si>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</si>
  <si>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</si>
  <si>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</si>
  <si>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</si>
  <si>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</si>
  <si>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</si>
  <si>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</si>
  <si>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</si>
  <si>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</si>
  <si>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</si>
  <si>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</si>
  <si>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</si>
  <si>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</si>
  <si>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</si>
  <si>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</si>
  <si>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</si>
  <si>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</si>
  <si>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</si>
  <si>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</si>
  <si>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</si>
  <si>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</si>
  <si>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</si>
  <si>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</si>
  <si>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</si>
  <si>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</si>
  <si>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</si>
  <si>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</si>
  <si>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</si>
  <si>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</si>
  <si>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</si>
  <si>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</si>
  <si>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</si>
  <si>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</si>
  <si>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</si>
  <si>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</si>
  <si>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</si>
  <si>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</si>
  <si>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</si>
  <si>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</si>
  <si>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</si>
  <si>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</si>
  <si>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</si>
  <si>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</si>
  <si>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</si>
  <si>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</si>
  <si>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</si>
  <si>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</si>
  <si>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</si>
  <si>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</si>
  <si>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</si>
  <si>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</si>
  <si>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</si>
  <si>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</si>
  <si>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</si>
  <si>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</si>
  <si>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</si>
  <si>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</si>
  <si>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</si>
  <si>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</si>
  <si>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</si>
  <si>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</si>
  <si>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</si>
  <si>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</si>
  <si>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</si>
  <si>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</si>
  <si>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</si>
  <si>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</si>
  <si>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</si>
  <si>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</si>
  <si>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</si>
  <si>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</si>
  <si>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</si>
  <si>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</si>
  <si>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</si>
  <si>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</si>
  <si>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</si>
  <si>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</si>
  <si>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</si>
  <si>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</si>
  <si>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</si>
  <si>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</si>
  <si>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</si>
  <si>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</si>
  <si>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</si>
  <si>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</si>
  <si>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</si>
  <si>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</si>
  <si>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</si>
  <si>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</si>
  <si>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</si>
  <si>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</si>
  <si>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</si>
  <si>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</si>
  <si>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</si>
  <si>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</si>
  <si>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</si>
  <si>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</si>
  <si>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</si>
  <si>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</si>
  <si>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</si>
  <si>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</si>
  <si>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</si>
  <si>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</si>
  <si>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</si>
  <si>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</si>
  <si>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</si>
  <si>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</si>
  <si>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</si>
  <si>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</si>
  <si>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</si>
  <si>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</si>
  <si>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</si>
  <si>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</si>
  <si>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</si>
  <si>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</si>
  <si>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</si>
  <si>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</si>
  <si>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</si>
  <si>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</si>
  <si>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</si>
  <si>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</si>
  <si>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</si>
  <si>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</si>
  <si>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</si>
  <si>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</si>
  <si>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</si>
  <si>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</si>
  <si>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</si>
  <si>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</si>
  <si>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</si>
  <si>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</si>
  <si>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</si>
  <si>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</si>
  <si>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</si>
  <si>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</si>
  <si>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</si>
  <si>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</si>
  <si>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</si>
  <si>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</si>
  <si>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</si>
  <si>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</si>
  <si>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</si>
  <si>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</si>
  <si>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</si>
  <si>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</si>
  <si>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</si>
  <si>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</si>
  <si>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</si>
  <si>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</si>
  <si>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</si>
  <si>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</si>
  <si>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</si>
  <si>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</si>
  <si>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</si>
  <si>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</si>
  <si>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</si>
  <si>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</si>
  <si>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</si>
  <si>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</si>
  <si>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</si>
  <si>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</si>
  <si>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</si>
  <si>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</si>
  <si>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</si>
  <si>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</si>
  <si>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</si>
  <si>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</si>
  <si>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</si>
  <si>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</si>
  <si>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</si>
  <si>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</si>
  <si>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</si>
  <si>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</si>
  <si>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</si>
  <si>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</si>
  <si>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</si>
  <si>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</si>
  <si>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</si>
  <si>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</si>
  <si>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</si>
  <si>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</si>
  <si>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</si>
  <si>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</si>
  <si>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</si>
  <si>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</si>
  <si>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</si>
  <si>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</si>
  <si>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</si>
  <si>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</si>
  <si>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</si>
  <si>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</si>
  <si>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</si>
  <si>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</si>
  <si>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</si>
  <si>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</si>
  <si>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</si>
  <si>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</si>
  <si>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</si>
  <si>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</si>
  <si>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</si>
  <si>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</si>
  <si>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</si>
  <si>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</si>
  <si>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</si>
  <si>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</si>
  <si>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</si>
  <si>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</si>
  <si>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</si>
  <si>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</si>
  <si>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</si>
  <si>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</si>
  <si>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</si>
  <si>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</si>
  <si>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</si>
  <si>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</si>
  <si>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</si>
  <si>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</si>
  <si>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</si>
  <si>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</si>
  <si>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</si>
  <si>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</si>
  <si>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</si>
  <si>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</si>
  <si>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</si>
  <si>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</si>
  <si>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</si>
  <si>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</si>
  <si>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</si>
  <si>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</si>
  <si>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</si>
  <si>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</si>
  <si>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</si>
  <si>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</si>
  <si>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</si>
  <si>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</si>
  <si>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</si>
  <si>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</si>
  <si>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</si>
  <si>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</si>
  <si>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</si>
  <si>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</si>
  <si>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</si>
  <si>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</si>
  <si>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</si>
  <si>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</si>
  <si>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</si>
  <si>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</si>
  <si>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</si>
  <si>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</si>
  <si>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</si>
  <si>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</si>
  <si>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</si>
  <si>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</si>
  <si>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</si>
  <si>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</si>
  <si>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</si>
  <si>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</si>
  <si>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</si>
  <si>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</si>
  <si>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</si>
  <si>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</si>
  <si>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</si>
  <si>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</si>
  <si>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</si>
  <si>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</si>
  <si>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</si>
  <si>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</si>
  <si>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</si>
  <si>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</si>
  <si>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</si>
  <si>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</si>
  <si>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</si>
  <si>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</si>
  <si>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</si>
  <si>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</si>
  <si>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</si>
  <si>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</si>
  <si>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</si>
  <si>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</si>
  <si>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</si>
  <si>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</si>
  <si>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</si>
  <si>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</si>
  <si>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</si>
  <si>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</si>
  <si>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</si>
  <si>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</si>
  <si>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</si>
  <si>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</si>
  <si>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</si>
  <si>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</si>
  <si>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</si>
  <si>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</si>
  <si>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</si>
  <si>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</si>
  <si>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</si>
  <si>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</si>
  <si>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</si>
  <si>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</si>
  <si>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</si>
  <si>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</si>
  <si>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</si>
  <si>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</si>
  <si>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</si>
  <si>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</si>
  <si>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</si>
  <si>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</si>
  <si>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</si>
  <si>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</si>
  <si>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</si>
  <si>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</si>
  <si>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</si>
  <si>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</si>
  <si>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</si>
  <si>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</si>
  <si>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</si>
  <si>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</si>
  <si>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</si>
  <si>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</si>
  <si>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</si>
  <si>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</si>
  <si>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</si>
  <si>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</si>
  <si>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</si>
  <si>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</si>
  <si>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</si>
  <si>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</si>
  <si>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</si>
  <si>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</si>
  <si>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</si>
  <si>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</si>
  <si>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</si>
  <si>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</si>
  <si>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</si>
  <si>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</si>
  <si>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</si>
  <si>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</si>
  <si>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</si>
  <si>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</si>
  <si>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</si>
  <si>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</si>
  <si>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</si>
  <si>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</si>
  <si>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</si>
  <si>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</si>
  <si>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</si>
  <si>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</si>
  <si>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</si>
  <si>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</si>
  <si>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</si>
  <si>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</si>
  <si>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</si>
  <si>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</si>
  <si>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</si>
  <si>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</si>
  <si>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</si>
  <si>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</si>
  <si>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</si>
  <si>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</si>
  <si>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</si>
  <si>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</si>
  <si>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</si>
  <si>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</si>
  <si>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</si>
  <si>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</si>
  <si>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</si>
  <si>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</si>
  <si>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</si>
  <si>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</si>
  <si>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</si>
  <si>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</si>
  <si>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</si>
  <si>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</si>
  <si>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</si>
  <si>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</si>
  <si>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</si>
  <si>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</si>
  <si>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</si>
  <si>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</si>
  <si>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</si>
  <si>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</si>
  <si>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</si>
  <si>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</si>
  <si>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</si>
  <si>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</si>
  <si>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</si>
  <si>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</si>
  <si>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</si>
  <si>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</si>
  <si>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</si>
  <si>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</si>
  <si>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</si>
  <si>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</si>
  <si>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</si>
  <si>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</si>
  <si>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</si>
  <si>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</si>
  <si>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</si>
  <si>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</si>
  <si>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</si>
  <si>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</si>
  <si>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</si>
  <si>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</si>
  <si>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</si>
  <si>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</si>
  <si>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</si>
  <si>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</si>
  <si>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</si>
  <si>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</si>
  <si>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</si>
  <si>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</si>
  <si>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</si>
  <si>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</si>
  <si>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</si>
  <si>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</si>
  <si>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</si>
  <si>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</si>
  <si>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</si>
  <si>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</si>
  <si>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</si>
  <si>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</si>
  <si>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</si>
  <si>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</si>
  <si>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</si>
  <si>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</si>
  <si>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</si>
  <si>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</si>
  <si>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</si>
  <si>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</si>
  <si>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</si>
  <si>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</si>
  <si>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</si>
  <si>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</si>
  <si>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</si>
  <si>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</si>
  <si>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</si>
  <si>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</si>
  <si>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</si>
  <si>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</si>
  <si>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</si>
  <si>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</si>
  <si>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</si>
  <si>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</si>
  <si>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</si>
  <si>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</si>
  <si>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</si>
  <si>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</si>
  <si>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</si>
  <si>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</si>
  <si>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</si>
  <si>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</si>
  <si>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</si>
  <si>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</si>
  <si>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</si>
  <si>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</si>
  <si>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</si>
  <si>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</si>
  <si>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</si>
  <si>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</si>
  <si>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</si>
  <si>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</si>
  <si>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</si>
  <si>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</si>
  <si>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</si>
  <si>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</si>
  <si>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</si>
  <si>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</si>
  <si>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</si>
  <si>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</si>
  <si>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</si>
  <si>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</si>
  <si>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</si>
  <si>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</si>
  <si>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</si>
  <si>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</si>
  <si>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</si>
  <si>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</si>
  <si>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</si>
  <si>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</si>
  <si>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</si>
  <si>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</si>
  <si>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</si>
  <si>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</si>
  <si>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</si>
  <si>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</si>
  <si>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</si>
  <si>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</si>
  <si>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</si>
  <si>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</si>
  <si>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</si>
  <si>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</si>
  <si>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</si>
  <si>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</si>
  <si>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</si>
  <si>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</si>
  <si>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</si>
  <si>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</si>
  <si>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</si>
  <si>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</si>
  <si>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</si>
  <si>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</si>
  <si>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</si>
  <si>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</si>
  <si>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</si>
  <si>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</si>
  <si>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</si>
  <si>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</si>
  <si>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</si>
  <si>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</si>
  <si>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</si>
  <si>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</si>
  <si>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</si>
  <si>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</si>
  <si>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</si>
  <si>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</si>
  <si>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</si>
  <si>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</si>
  <si>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</si>
  <si>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</si>
  <si>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</si>
  <si>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</si>
  <si>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</si>
  <si>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</si>
  <si>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</si>
  <si>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</si>
  <si>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</si>
  <si>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</si>
  <si>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</si>
  <si>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</si>
  <si>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</si>
  <si>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</si>
  <si>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</si>
  <si>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</si>
  <si>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</si>
  <si>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</si>
  <si>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</si>
  <si>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</si>
  <si>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</si>
  <si>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</si>
  <si>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</si>
  <si>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</si>
  <si>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</si>
  <si>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</si>
  <si>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</si>
  <si>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</si>
  <si>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</si>
  <si>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</si>
  <si>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</si>
  <si>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</si>
  <si>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</si>
  <si>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</si>
  <si>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</si>
  <si>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</si>
  <si>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</si>
  <si>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</si>
  <si>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</si>
  <si>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</si>
  <si>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</si>
  <si>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</si>
  <si>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</si>
  <si>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</si>
  <si>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</si>
  <si>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</si>
  <si>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</si>
  <si>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</si>
  <si>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</si>
  <si>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</si>
  <si>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</si>
  <si>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</si>
  <si>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</si>
  <si>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</si>
  <si>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</si>
  <si>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</si>
  <si>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</si>
  <si>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</si>
  <si>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</si>
  <si>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</si>
  <si>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</si>
  <si>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</si>
  <si>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</si>
  <si>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</si>
  <si>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</si>
  <si>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</si>
  <si>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</si>
  <si>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</si>
  <si>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</si>
  <si>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</si>
  <si>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</si>
  <si>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</si>
  <si>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</si>
  <si>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</si>
  <si>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</si>
  <si>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</si>
  <si>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</si>
  <si>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</si>
  <si>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</si>
  <si>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</si>
  <si>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</si>
  <si>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</si>
  <si>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</si>
  <si>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</si>
  <si>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</si>
  <si>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</si>
  <si>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</si>
  <si>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</si>
  <si>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</si>
  <si>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</si>
  <si>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</si>
  <si>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</si>
  <si>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</si>
  <si>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</si>
  <si>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</si>
  <si>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</si>
  <si>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</si>
  <si>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</si>
  <si>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</si>
  <si>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</si>
  <si>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</si>
  <si>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</si>
  <si>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</si>
  <si>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</si>
  <si>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</si>
  <si>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</si>
  <si>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</si>
  <si>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</si>
  <si>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</si>
  <si>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</si>
  <si>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</si>
  <si>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</si>
  <si>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</si>
  <si>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</si>
  <si>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</si>
  <si>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</si>
  <si>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</si>
  <si>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</si>
  <si>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</si>
  <si>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</si>
  <si>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</si>
  <si>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</si>
  <si>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</si>
  <si>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</si>
  <si>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</si>
  <si>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</si>
  <si>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</si>
  <si>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</si>
  <si>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</si>
  <si>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</si>
  <si>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</si>
  <si>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</si>
  <si>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</si>
  <si>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</si>
  <si>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</si>
  <si>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</si>
  <si>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</si>
  <si>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</si>
  <si>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</si>
  <si>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</si>
  <si>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</si>
  <si>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</si>
  <si>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</si>
  <si>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</si>
  <si>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</si>
  <si>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</si>
  <si>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</si>
  <si>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</si>
  <si>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</si>
  <si>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</si>
  <si>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</si>
  <si>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</si>
  <si>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</si>
  <si>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</si>
  <si>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</si>
  <si>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</si>
  <si>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</si>
  <si>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</si>
  <si>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</si>
  <si>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</si>
  <si>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</si>
  <si>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</si>
  <si>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</si>
  <si>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</si>
  <si>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</si>
  <si>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</si>
  <si>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</si>
  <si>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</si>
  <si>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</si>
  <si>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</si>
  <si>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</si>
  <si>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</si>
  <si>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</si>
  <si>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</si>
  <si>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</si>
  <si>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</si>
  <si>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</si>
  <si>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</si>
  <si>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</si>
  <si>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</si>
  <si>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</si>
  <si>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</si>
  <si>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</si>
  <si>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</si>
  <si>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</si>
  <si>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</si>
  <si>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</si>
  <si>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</si>
  <si>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</si>
  <si>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</si>
  <si>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</si>
  <si>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</si>
  <si>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</si>
  <si>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</si>
  <si>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</si>
  <si>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</si>
  <si>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</si>
  <si>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</si>
  <si>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</si>
  <si>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</si>
  <si>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</si>
  <si>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</si>
  <si>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</si>
  <si>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</si>
  <si>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</si>
  <si>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</si>
  <si>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</si>
  <si>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</si>
  <si>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</si>
  <si>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</si>
  <si>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</si>
  <si>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</si>
  <si>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</si>
  <si>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</si>
  <si>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</si>
  <si>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</si>
  <si>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</si>
  <si>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</si>
  <si>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</si>
  <si>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</si>
  <si>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</si>
  <si>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</si>
  <si>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</si>
  <si>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</si>
  <si>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</si>
  <si>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</si>
  <si>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</si>
  <si>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</si>
  <si>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</si>
  <si>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</si>
  <si>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</si>
  <si>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</si>
  <si>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</si>
  <si>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</si>
  <si>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</si>
  <si>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</si>
  <si>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</si>
  <si>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</si>
  <si>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</si>
  <si>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</si>
  <si>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</si>
  <si>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</si>
  <si>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</si>
  <si>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</si>
  <si>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</si>
  <si>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</si>
  <si>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</si>
  <si>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</si>
  <si>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</si>
  <si>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</si>
  <si>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</si>
  <si>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</si>
  <si>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</si>
  <si>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</si>
  <si>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</si>
  <si>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</si>
  <si>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</si>
  <si>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</si>
  <si>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</si>
  <si>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</si>
  <si>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</si>
  <si>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</si>
  <si>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</si>
  <si>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</si>
  <si>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</si>
  <si>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</si>
  <si>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</si>
  <si>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</si>
  <si>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</si>
  <si>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</si>
  <si>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</si>
  <si>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</si>
  <si>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</si>
  <si>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</si>
  <si>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</si>
  <si>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</si>
  <si>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</si>
  <si>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</si>
  <si>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</si>
  <si>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</si>
  <si>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</si>
  <si>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</si>
  <si>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</si>
  <si>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</si>
  <si>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</si>
  <si>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</si>
  <si>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</si>
  <si>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</si>
  <si>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</si>
  <si>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</si>
  <si>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</si>
  <si>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</si>
  <si>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</si>
  <si>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</si>
  <si>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</si>
  <si>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</si>
  <si>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</si>
  <si>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</si>
  <si>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</si>
  <si>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</si>
  <si>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</si>
  <si>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</si>
  <si>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</si>
  <si>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</si>
  <si>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</si>
  <si>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</si>
  <si>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</si>
  <si>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</si>
  <si>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</si>
  <si>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</si>
  <si>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</si>
  <si>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</si>
  <si>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</si>
  <si>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</si>
  <si>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</si>
  <si>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</si>
  <si>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</si>
  <si>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</si>
  <si>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</si>
  <si>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</si>
  <si>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</si>
  <si>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</si>
  <si>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</si>
  <si>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</si>
  <si>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</si>
  <si>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</si>
  <si>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</si>
  <si>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</si>
  <si>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</si>
  <si>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</si>
  <si>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</si>
  <si>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</si>
  <si>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</si>
  <si>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</si>
  <si>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</si>
  <si>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</si>
  <si>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</si>
  <si>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</si>
  <si>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</si>
  <si>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</si>
  <si>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</si>
  <si>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</si>
  <si>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</si>
  <si>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</si>
  <si>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</si>
  <si>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05096810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</si>
  <si>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</si>
  <si>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</si>
  <si>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</si>
  <si>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BES</t>
  </si>
  <si>
    <t xml:space="preserve">NOM_PRELEV_DETERM</t>
  </si>
  <si>
    <t xml:space="preserve">AQUASCOP BIOLOGIE site de Monptellier</t>
  </si>
  <si>
    <t xml:space="preserve">LB_STATION</t>
  </si>
  <si>
    <t xml:space="preserve">LE BES A SAINT-JUERY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</si>
  <si>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</si>
  <si>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</si>
  <si>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</si>
  <si>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</si>
  <si>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</si>
  <si>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</si>
  <si>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</si>
  <si>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</si>
  <si>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</si>
  <si>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</si>
  <si>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</si>
  <si>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</si>
  <si>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</si>
  <si>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</si>
  <si>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</si>
  <si>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</si>
  <si>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</si>
  <si>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</si>
  <si>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</si>
  <si>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</si>
  <si>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</si>
  <si>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</si>
  <si>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</si>
  <si>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</si>
  <si>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</si>
  <si>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</si>
  <si>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</si>
  <si>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</si>
  <si>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</si>
  <si>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</si>
  <si>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</si>
  <si>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</si>
  <si>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</si>
  <si>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</si>
  <si>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</si>
  <si>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</si>
  <si>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</si>
  <si>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</si>
  <si>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</si>
  <si>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</si>
  <si>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</si>
  <si>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</si>
  <si>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</si>
  <si>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</si>
  <si>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</si>
  <si>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</si>
  <si>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</si>
  <si>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</si>
  <si>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</si>
  <si>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</si>
  <si>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</si>
  <si>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</si>
  <si>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</si>
  <si>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</si>
  <si>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</si>
  <si>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</si>
  <si>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</si>
  <si>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</si>
  <si>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</si>
  <si>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</si>
  <si>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</si>
  <si>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</si>
  <si>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</si>
  <si>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</si>
  <si>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</si>
  <si>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</si>
  <si>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</si>
  <si>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</si>
  <si>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</si>
  <si>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</si>
  <si>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</si>
  <si>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</si>
  <si>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</si>
  <si>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</si>
  <si>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</si>
  <si>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</si>
  <si>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</si>
  <si>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</si>
  <si>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</si>
  <si>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</si>
  <si>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</si>
  <si>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</si>
  <si>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odorant en RD.</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</si>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</sst>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16" activeCellId="0" sqref="C1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706545</v>
      </c>
      <c r="G10" s="25"/>
      <c r="H10" s="25"/>
    </row>
    <row r="11" customFormat="false" ht="15" hidden="false" customHeight="false" outlineLevel="0" collapsed="false">
      <c r="A11" s="26" t="s">
        <v>5183</v>
      </c>
      <c r="B11" s="30" t="n">
        <v>43662</v>
      </c>
      <c r="D11" s="26" t="s">
        <v>5184</v>
      </c>
      <c r="E11" s="29" t="n">
        <v>6414243</v>
      </c>
      <c r="G11" s="25"/>
      <c r="H11" s="25"/>
    </row>
    <row r="12" customFormat="false" ht="15" hidden="false" customHeight="false" outlineLevel="0" collapsed="false">
      <c r="A12" s="26" t="s">
        <v>5185</v>
      </c>
      <c r="B12" s="29" t="s">
        <v>5186</v>
      </c>
      <c r="D12" s="26" t="s">
        <v>5187</v>
      </c>
      <c r="E12" s="29" t="n">
        <v>706643</v>
      </c>
      <c r="G12" s="25"/>
      <c r="H12" s="25"/>
    </row>
    <row r="13" customFormat="false" ht="17.25" hidden="false" customHeight="true" outlineLevel="0" collapsed="false">
      <c r="A13" s="12"/>
      <c r="B13" s="31"/>
      <c r="D13" s="26" t="s">
        <v>5188</v>
      </c>
      <c r="E13" s="29" t="n">
        <v>6414270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706545</v>
      </c>
    </row>
    <row r="18" customFormat="false" ht="15" hidden="false" customHeight="false" outlineLevel="0" collapsed="false">
      <c r="A18" s="36"/>
      <c r="B18" s="37" t="s">
        <v>5196</v>
      </c>
      <c r="C18" s="38" t="n">
        <f aca="false">E11</f>
        <v>6414243</v>
      </c>
    </row>
    <row r="19" customFormat="false" ht="15" hidden="false" customHeight="false" outlineLevel="0" collapsed="false">
      <c r="A19" s="33" t="s">
        <v>5197</v>
      </c>
      <c r="B19" s="39" t="n">
        <v>923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12.7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84</v>
      </c>
      <c r="D35" s="52" t="s">
        <v>5215</v>
      </c>
      <c r="E35" s="53" t="n">
        <v>16</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13.3</v>
      </c>
      <c r="C37" s="50"/>
      <c r="D37" s="55" t="s">
        <v>5219</v>
      </c>
      <c r="E37" s="34" t="n">
        <v>10.3</v>
      </c>
    </row>
    <row r="38" s="56" customFormat="true" ht="15" hidden="false" customHeight="true" outlineLevel="0" collapsed="false">
      <c r="A38" s="54" t="s">
        <v>5220</v>
      </c>
      <c r="B38" s="34" t="n">
        <v>21</v>
      </c>
      <c r="C38" s="50"/>
      <c r="D38" s="55" t="s">
        <v>5220</v>
      </c>
      <c r="E38" s="34" t="n">
        <v>53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1</v>
      </c>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3966</v>
      </c>
      <c r="B97" s="79" t="str">
        <f aca="false">IF(A97="NEWCOD",IF(ISBLANK(G97),"renseigner le champ 'Nouveau taxon'",G97),VLOOKUP(A97,'Ref Taxo'!A:B,2,FALSE()))</f>
        <v>Ranunculus penicillatus var. penicillatus</v>
      </c>
      <c r="C97" s="80" t="n">
        <f aca="false">IF(A97="NEWCOD",IF(ISBLANK(H97),"NoCod",H97),VLOOKUP(A97,'Ref Taxo'!A:D,4,FALSE()))</f>
        <v>19976</v>
      </c>
      <c r="D97" s="81" t="n">
        <v>0.01</v>
      </c>
      <c r="E97" s="82" t="n">
        <v>2.8</v>
      </c>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7.4</v>
      </c>
      <c r="E98" s="82" t="n">
        <v>20</v>
      </c>
      <c r="F98" s="82" t="s">
        <v>5275</v>
      </c>
      <c r="G98" s="85"/>
      <c r="H98" s="86"/>
    </row>
    <row r="99" customFormat="false" ht="15" hidden="false" customHeight="false" outlineLevel="0" collapsed="false">
      <c r="A99" s="78" t="s">
        <v>1477</v>
      </c>
      <c r="B99" s="79" t="str">
        <f aca="false">IF(A99="NEWCOD",IF(ISBLANK(G99),"renseigner le champ 'Nouveau taxon'",G99),VLOOKUP(A99,'Ref Taxo'!A:B,2,FALSE()))</f>
        <v>Didymosphenia</v>
      </c>
      <c r="C99" s="80" t="n">
        <f aca="false">IF(A99="NEWCOD",IF(ISBLANK(H99),"NoCod",H99),VLOOKUP(A99,'Ref Taxo'!A:D,4,FALSE()))</f>
        <v>9381</v>
      </c>
      <c r="D99" s="81"/>
      <c r="E99" s="82" t="n">
        <v>0.01</v>
      </c>
      <c r="F99" s="82" t="s">
        <v>5275</v>
      </c>
      <c r="G99" s="85"/>
      <c r="H99" s="86"/>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t="n">
        <v>3.7</v>
      </c>
      <c r="E100" s="82" t="n">
        <v>8.2</v>
      </c>
      <c r="F100" s="82" t="s">
        <v>5275</v>
      </c>
      <c r="G100" s="85"/>
      <c r="H100" s="86"/>
    </row>
    <row r="101" customFormat="false" ht="15" hidden="false" customHeight="false" outlineLevel="0" collapsed="false">
      <c r="A101" s="78" t="s">
        <v>2089</v>
      </c>
      <c r="B101" s="79" t="str">
        <f aca="false">IF(A101="NEWCOD",IF(ISBLANK(G101),"renseigner le champ 'Nouveau taxon'",G101),VLOOKUP(A101,'Ref Taxo'!A:B,2,FALSE()))</f>
        <v>Gomphoneis</v>
      </c>
      <c r="C101" s="80" t="n">
        <f aca="false">IF(A101="NEWCOD",IF(ISBLANK(H101),"NoCod",H101),VLOOKUP(A101,'Ref Taxo'!A:D,4,FALSE()))</f>
        <v>9382</v>
      </c>
      <c r="D101" s="81" t="n">
        <v>4.2</v>
      </c>
      <c r="E101" s="82" t="n">
        <v>6.3</v>
      </c>
      <c r="F101" s="82" t="s">
        <v>5275</v>
      </c>
      <c r="G101" s="85"/>
      <c r="H101" s="86"/>
    </row>
    <row r="102" customFormat="false" ht="15" hidden="false" customHeight="false" outlineLevel="0" collapsed="false">
      <c r="A102" s="78" t="s">
        <v>2601</v>
      </c>
      <c r="B102" s="79" t="str">
        <f aca="false">IF(A102="NEWCOD",IF(ISBLANK(G102),"renseigner le champ 'Nouveau taxon'",G102),VLOOKUP(A102,'Ref Taxo'!A:B,2,FALSE()))</f>
        <v>Lemanea</v>
      </c>
      <c r="C102" s="80" t="n">
        <f aca="false">IF(A102="NEWCOD",IF(ISBLANK(H102),"NoCod",H102),VLOOKUP(A102,'Ref Taxo'!A:D,4,FALSE()))</f>
        <v>1159</v>
      </c>
      <c r="D102" s="81" t="n">
        <v>0.5</v>
      </c>
      <c r="E102" s="82"/>
      <c r="F102" s="82" t="s">
        <v>5275</v>
      </c>
      <c r="G102" s="85"/>
      <c r="H102" s="86"/>
    </row>
    <row r="103" customFormat="false" ht="15" hidden="false" customHeight="false" outlineLevel="0" collapsed="false">
      <c r="A103" s="78" t="s">
        <v>2881</v>
      </c>
      <c r="B103" s="79" t="str">
        <f aca="false">IF(A103="NEWCOD",IF(ISBLANK(G103),"renseigner le champ 'Nouveau taxon'",G103),VLOOKUP(A103,'Ref Taxo'!A:B,2,FALSE()))</f>
        <v>Melosira</v>
      </c>
      <c r="C103" s="80" t="n">
        <f aca="false">IF(A103="NEWCOD",IF(ISBLANK(H103),"NoCod",H103),VLOOKUP(A103,'Ref Taxo'!A:D,4,FALSE()))</f>
        <v>8714</v>
      </c>
      <c r="D103" s="81" t="n">
        <v>0.01</v>
      </c>
      <c r="E103" s="82" t="n">
        <v>0.01</v>
      </c>
      <c r="F103" s="82" t="s">
        <v>5275</v>
      </c>
      <c r="G103" s="85"/>
      <c r="H103" s="86"/>
    </row>
    <row r="104" customFormat="false" ht="15" hidden="false" customHeight="false" outlineLevel="0" collapsed="false">
      <c r="A104" s="78" t="s">
        <v>2953</v>
      </c>
      <c r="B104" s="79" t="str">
        <f aca="false">IF(A104="NEWCOD",IF(ISBLANK(G104),"renseigner le champ 'Nouveau taxon'",G104),VLOOKUP(A104,'Ref Taxo'!A:B,2,FALSE()))</f>
        <v>Microcoleus</v>
      </c>
      <c r="C104" s="80" t="n">
        <f aca="false">IF(A104="NEWCOD",IF(ISBLANK(H104),"NoCod",H104),VLOOKUP(A104,'Ref Taxo'!A:D,4,FALSE()))</f>
        <v>6405</v>
      </c>
      <c r="D104" s="81" t="n">
        <v>0.05</v>
      </c>
      <c r="E104" s="82"/>
      <c r="F104" s="82" t="s">
        <v>5275</v>
      </c>
      <c r="G104" s="85"/>
      <c r="H104" s="86"/>
    </row>
    <row r="105" customFormat="false" ht="15" hidden="false" customHeight="false" outlineLevel="0" collapsed="false">
      <c r="A105" s="78" t="s">
        <v>3260</v>
      </c>
      <c r="B105" s="79" t="str">
        <f aca="false">IF(A105="NEWCOD",IF(ISBLANK(G105),"renseigner le champ 'Nouveau taxon'",G105),VLOOKUP(A105,'Ref Taxo'!A:B,2,FALSE()))</f>
        <v>Oedogonium</v>
      </c>
      <c r="C105" s="80" t="n">
        <f aca="false">IF(A105="NEWCOD",IF(ISBLANK(H105),"NoCod",H105),VLOOKUP(A105,'Ref Taxo'!A:D,4,FALSE()))</f>
        <v>1134</v>
      </c>
      <c r="D105" s="81"/>
      <c r="E105" s="82" t="n">
        <v>0.01</v>
      </c>
      <c r="F105" s="82" t="s">
        <v>5275</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4.5</v>
      </c>
      <c r="E106" s="82" t="n">
        <v>13.5</v>
      </c>
      <c r="F106" s="82" t="s">
        <v>5275</v>
      </c>
      <c r="G106" s="85"/>
      <c r="H106" s="86"/>
    </row>
    <row r="107" customFormat="false" ht="15" hidden="false" customHeight="false" outlineLevel="0" collapsed="false">
      <c r="A107" s="78" t="s">
        <v>4750</v>
      </c>
      <c r="B107" s="79" t="str">
        <f aca="false">IF(A107="NEWCOD",IF(ISBLANK(G107),"renseigner le champ 'Nouveau taxon'",G107),VLOOKUP(A107,'Ref Taxo'!A:B,2,FALSE()))</f>
        <v>Stigeoclonium</v>
      </c>
      <c r="C107" s="80" t="n">
        <f aca="false">IF(A107="NEWCOD",IF(ISBLANK(H107),"NoCod",H107),VLOOKUP(A107,'Ref Taxo'!A:D,4,FALSE()))</f>
        <v>1119</v>
      </c>
      <c r="D107" s="81" t="n">
        <v>0.01</v>
      </c>
      <c r="E107" s="82"/>
      <c r="F107" s="82" t="s">
        <v>5275</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c r="E108" s="82" t="n">
        <v>0.01</v>
      </c>
      <c r="F108" s="82" t="s">
        <v>5275</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c r="F109" s="82" t="s">
        <v>5275</v>
      </c>
      <c r="G109" s="85"/>
      <c r="H109" s="86"/>
    </row>
    <row r="110" customFormat="false" ht="15" hidden="false" customHeight="false" outlineLevel="0" collapsed="false">
      <c r="A110" s="78" t="s">
        <v>1982</v>
      </c>
      <c r="B110" s="79" t="str">
        <f aca="false">IF(A110="NEWCOD",IF(ISBLANK(G110),"renseigner le champ 'Nouveau taxon'",G110),VLOOKUP(A110,'Ref Taxo'!A:B,2,FALSE()))</f>
        <v>Fontinalis squamosa</v>
      </c>
      <c r="C110" s="80" t="n">
        <f aca="false">IF(A110="NEWCOD",IF(ISBLANK(H110),"NoCod",H110),VLOOKUP(A110,'Ref Taxo'!A:D,4,FALSE()))</f>
        <v>1312</v>
      </c>
      <c r="D110" s="81" t="n">
        <v>0.01</v>
      </c>
      <c r="E110" s="82"/>
      <c r="F110" s="82" t="s">
        <v>5275</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0.01</v>
      </c>
      <c r="E111" s="82" t="n">
        <v>0.01</v>
      </c>
      <c r="F111" s="82" t="s">
        <v>5275</v>
      </c>
      <c r="G111" s="85"/>
      <c r="H111" s="86"/>
    </row>
    <row r="112" customFormat="false" ht="15" hidden="false" customHeight="false" outlineLevel="0" collapsed="false">
      <c r="A112" s="78" t="s">
        <v>683</v>
      </c>
      <c r="B112" s="79" t="str">
        <f aca="false">IF(A112="NEWCOD",IF(ISBLANK(G112),"renseigner le champ 'Nouveau taxon'",G112),VLOOKUP(A112,'Ref Taxo'!A:B,2,FALSE()))</f>
        <v>Carex acuta</v>
      </c>
      <c r="C112" s="80" t="n">
        <f aca="false">IF(A112="NEWCOD",IF(ISBLANK(H112),"NoCod",H112),VLOOKUP(A112,'Ref Taxo'!A:D,4,FALSE()))</f>
        <v>1467</v>
      </c>
      <c r="D112" s="81" t="n">
        <v>0.3</v>
      </c>
      <c r="E112" s="82" t="n">
        <v>1.7</v>
      </c>
      <c r="F112" s="82" t="s">
        <v>5275</v>
      </c>
      <c r="G112" s="85"/>
      <c r="H112" s="86"/>
    </row>
    <row r="113" customFormat="false" ht="15" hidden="false" customHeight="false" outlineLevel="0" collapsed="false">
      <c r="A113" s="78" t="s">
        <v>1617</v>
      </c>
      <c r="B113" s="79" t="str">
        <f aca="false">IF(A113="NEWCOD",IF(ISBLANK(G113),"renseigner le champ 'Nouveau taxon'",G113),VLOOKUP(A113,'Ref Taxo'!A:B,2,FALSE()))</f>
        <v>Eleocharis palustris</v>
      </c>
      <c r="C113" s="80" t="n">
        <f aca="false">IF(A113="NEWCOD",IF(ISBLANK(H113),"NoCod",H113),VLOOKUP(A113,'Ref Taxo'!A:D,4,FALSE()))</f>
        <v>1506</v>
      </c>
      <c r="D113" s="81" t="n">
        <v>0.2</v>
      </c>
      <c r="E113" s="82"/>
      <c r="F113" s="82" t="s">
        <v>5275</v>
      </c>
      <c r="G113" s="85"/>
      <c r="H113" s="86"/>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t="n">
        <v>0.01</v>
      </c>
      <c r="E114" s="82"/>
      <c r="F114" s="82" t="s">
        <v>5275</v>
      </c>
      <c r="G114" s="85"/>
      <c r="H114" s="86"/>
    </row>
    <row r="115" customFormat="false" ht="1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t="n">
        <v>0.01</v>
      </c>
      <c r="E115" s="82" t="n">
        <v>0.01</v>
      </c>
      <c r="F115" s="82" t="s">
        <v>5275</v>
      </c>
      <c r="G115" s="85"/>
      <c r="H115" s="86"/>
    </row>
    <row r="116" customFormat="false" ht="15" hidden="false" customHeight="false" outlineLevel="0" collapsed="false">
      <c r="A116" s="78" t="s">
        <v>3062</v>
      </c>
      <c r="B116" s="79" t="str">
        <f aca="false">IF(A116="NEWCOD",IF(ISBLANK(G116),"renseigner le champ 'Nouveau taxon'",G116),VLOOKUP(A116,'Ref Taxo'!A:B,2,FALSE()))</f>
        <v>Myriophyllum alterniflorum</v>
      </c>
      <c r="C116" s="80" t="n">
        <f aca="false">IF(A116="NEWCOD",IF(ISBLANK(H116),"NoCod",H116),VLOOKUP(A116,'Ref Taxo'!A:D,4,FALSE()))</f>
        <v>1776</v>
      </c>
      <c r="D116" s="81"/>
      <c r="E116" s="82" t="n">
        <v>0.1</v>
      </c>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2019-12-20T07:47:36Z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