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<sst xmlns="http://schemas.openxmlformats.org/spreadsheetml/2006/main" count="6492" uniqueCount="5305">
  <si>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</si>
  <si>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</si>
  <si>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</si>
  <si>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</si>
  <si>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</si>
  <si>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</si>
  <si>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</si>
  <si>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</si>
  <si>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</si>
  <si>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</si>
  <si>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</si>
  <si>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</si>
  <si>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</si>
  <si>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</si>
  <si>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</si>
  <si>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</si>
  <si>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</si>
  <si>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</si>
  <si>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</si>
  <si>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</si>
  <si>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</si>
  <si>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</si>
  <si>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</si>
  <si>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</si>
  <si>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</si>
  <si>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</si>
  <si>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</si>
  <si>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</si>
  <si>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</si>
  <si>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</si>
  <si>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</si>
  <si>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</si>
  <si>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</si>
  <si>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</si>
  <si>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</si>
  <si>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</si>
  <si>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</si>
  <si>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</si>
  <si>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</si>
  <si>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</si>
  <si>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</si>
  <si>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</si>
  <si>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</si>
  <si>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</si>
  <si>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</si>
  <si>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</si>
  <si>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</si>
  <si>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</si>
  <si>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</si>
  <si>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</si>
  <si>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</si>
  <si>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</si>
  <si>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</si>
  <si>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</si>
  <si>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</si>
  <si>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</si>
  <si>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</si>
  <si>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</si>
  <si>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</si>
  <si>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</si>
  <si>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</si>
  <si>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</si>
  <si>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</si>
  <si>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</si>
  <si>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</si>
  <si>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</si>
  <si>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</si>
  <si>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</si>
  <si>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</si>
  <si>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</si>
  <si>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</si>
  <si>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</si>
  <si>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</si>
  <si>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</si>
  <si>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</si>
  <si>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</si>
  <si>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</si>
  <si>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</si>
  <si>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</si>
  <si>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</si>
  <si>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</si>
  <si>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</si>
  <si>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</si>
  <si>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</si>
  <si>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</si>
  <si>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</si>
  <si>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</si>
  <si>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</si>
  <si>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</si>
  <si>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</si>
  <si>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</si>
  <si>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</si>
  <si>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</si>
  <si>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</si>
  <si>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</si>
  <si>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</si>
  <si>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</si>
  <si>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</si>
  <si>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</si>
  <si>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</si>
  <si>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</si>
  <si>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</si>
  <si>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</si>
  <si>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</si>
  <si>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</si>
  <si>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</si>
  <si>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</si>
  <si>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</si>
  <si>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</si>
  <si>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</si>
  <si>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</si>
  <si>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</si>
  <si>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</si>
  <si>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</si>
  <si>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</si>
  <si>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</si>
  <si>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</si>
  <si>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</si>
  <si>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</si>
  <si>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</si>
  <si>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</si>
  <si>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</si>
  <si>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</si>
  <si>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</si>
  <si>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</si>
  <si>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</si>
  <si>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</si>
  <si>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</si>
  <si>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</si>
  <si>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</si>
  <si>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</si>
  <si>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</si>
  <si>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</si>
  <si>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</si>
  <si>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</si>
  <si>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</si>
  <si>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</si>
  <si>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</si>
  <si>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</si>
  <si>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</si>
  <si>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</si>
  <si>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</si>
  <si>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</si>
  <si>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</si>
  <si>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</si>
  <si>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</si>
  <si>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</si>
  <si>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</si>
  <si>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</si>
  <si>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</si>
  <si>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</si>
  <si>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</si>
  <si>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</si>
  <si>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</si>
  <si>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</si>
  <si>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</si>
  <si>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</si>
  <si>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</si>
  <si>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</si>
  <si>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</si>
  <si>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</si>
  <si>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</si>
  <si>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</si>
  <si>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</si>
  <si>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</si>
  <si>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</si>
  <si>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</si>
  <si>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</si>
  <si>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</si>
  <si>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</si>
  <si>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</si>
  <si>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</si>
  <si>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</si>
  <si>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</si>
  <si>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</si>
  <si>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</si>
  <si>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</si>
  <si>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</si>
  <si>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</si>
  <si>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</si>
  <si>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</si>
  <si>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</si>
  <si>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</si>
  <si>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</si>
  <si>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</si>
  <si>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</si>
  <si>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</si>
  <si>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</si>
  <si>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</si>
  <si>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</si>
  <si>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</si>
  <si>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</si>
  <si>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</si>
  <si>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</si>
  <si>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</si>
  <si>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</si>
  <si>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</si>
  <si>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</si>
  <si>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</si>
  <si>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</si>
  <si>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</si>
  <si>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</si>
  <si>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</si>
  <si>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</si>
  <si>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</si>
  <si>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</si>
  <si>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</si>
  <si>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</si>
  <si>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</si>
  <si>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</si>
  <si>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</si>
  <si>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</si>
  <si>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</si>
  <si>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</si>
  <si>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</si>
  <si>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</si>
  <si>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</si>
  <si>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</si>
  <si>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</si>
  <si>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</si>
  <si>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</si>
  <si>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</si>
  <si>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</si>
  <si>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</si>
  <si>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</si>
  <si>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</si>
  <si>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</si>
  <si>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</si>
  <si>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</si>
  <si>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</si>
  <si>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</si>
  <si>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</si>
  <si>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</si>
  <si>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</si>
  <si>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</si>
  <si>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</si>
  <si>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</si>
  <si>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</si>
  <si>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</si>
  <si>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</si>
  <si>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</si>
  <si>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</si>
  <si>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</si>
  <si>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</si>
  <si>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</si>
  <si>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</si>
  <si>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</si>
  <si>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</si>
  <si>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</si>
  <si>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</si>
  <si>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</si>
  <si>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</si>
  <si>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</si>
  <si>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</si>
  <si>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</si>
  <si>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</si>
  <si>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</si>
  <si>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</si>
  <si>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</si>
  <si>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</si>
  <si>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</si>
  <si>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</si>
  <si>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</si>
  <si>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</si>
  <si>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</si>
  <si>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</si>
  <si>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</si>
  <si>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</si>
  <si>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</si>
  <si>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</si>
  <si>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</si>
  <si>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</si>
  <si>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</si>
  <si>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</si>
  <si>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</si>
  <si>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</si>
  <si>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</si>
  <si>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</si>
  <si>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</si>
  <si>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</si>
  <si>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</si>
  <si>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</si>
  <si>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</si>
  <si>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</si>
  <si>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</si>
  <si>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</si>
  <si>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</si>
  <si>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</si>
  <si>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</si>
  <si>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</si>
  <si>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</si>
  <si>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</si>
  <si>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</si>
  <si>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</si>
  <si>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</si>
  <si>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</si>
  <si>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</si>
  <si>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</si>
  <si>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</si>
  <si>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</si>
  <si>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</si>
  <si>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</si>
  <si>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</si>
  <si>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</si>
  <si>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</si>
  <si>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</si>
  <si>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</si>
  <si>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</si>
  <si>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</si>
  <si>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</si>
  <si>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</si>
  <si>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</si>
  <si>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</si>
  <si>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</si>
  <si>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</si>
  <si>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</si>
  <si>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</si>
  <si>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</si>
  <si>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</si>
  <si>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</si>
  <si>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</si>
  <si>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</si>
  <si>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</si>
  <si>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</si>
  <si>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</si>
  <si>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</si>
  <si>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</si>
  <si>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</si>
  <si>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</si>
  <si>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</si>
  <si>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</si>
  <si>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</si>
  <si>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</si>
  <si>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</si>
  <si>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</si>
  <si>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</si>
  <si>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</si>
  <si>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</si>
  <si>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</si>
  <si>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</si>
  <si>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</si>
  <si>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</si>
  <si>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</si>
  <si>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</si>
  <si>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</si>
  <si>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</si>
  <si>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</si>
  <si>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</si>
  <si>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</si>
  <si>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</si>
  <si>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</si>
  <si>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</si>
  <si>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</si>
  <si>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</si>
  <si>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</si>
  <si>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</si>
  <si>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</si>
  <si>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</si>
  <si>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</si>
  <si>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</si>
  <si>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</si>
  <si>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</si>
  <si>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</si>
  <si>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</si>
  <si>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</si>
  <si>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</si>
  <si>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</si>
  <si>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</si>
  <si>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</si>
  <si>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</si>
  <si>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</si>
  <si>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</si>
  <si>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</si>
  <si>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</si>
  <si>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</si>
  <si>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</si>
  <si>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</si>
  <si>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</si>
  <si>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</si>
  <si>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</si>
  <si>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</si>
  <si>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</si>
  <si>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</si>
  <si>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</si>
  <si>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</si>
  <si>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</si>
  <si>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</si>
  <si>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</si>
  <si>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</si>
  <si>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</si>
  <si>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</si>
  <si>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</si>
  <si>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</si>
  <si>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</si>
  <si>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</si>
  <si>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</si>
  <si>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</si>
  <si>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</si>
  <si>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</si>
  <si>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</si>
  <si>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</si>
  <si>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</si>
  <si>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</si>
  <si>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</si>
  <si>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</si>
  <si>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</si>
  <si>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</si>
  <si>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</si>
  <si>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</si>
  <si>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</si>
  <si>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</si>
  <si>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</si>
  <si>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</si>
  <si>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</si>
  <si>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</si>
  <si>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</si>
  <si>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</si>
  <si>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</si>
  <si>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</si>
  <si>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</si>
  <si>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</si>
  <si>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</si>
  <si>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</si>
  <si>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</si>
  <si>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</si>
  <si>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</si>
  <si>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</si>
  <si>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</si>
  <si>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</si>
  <si>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</si>
  <si>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</si>
  <si>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</si>
  <si>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</si>
  <si>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</si>
  <si>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</si>
  <si>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</si>
  <si>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</si>
  <si>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</si>
  <si>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</si>
  <si>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</si>
  <si>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</si>
  <si>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</si>
  <si>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</si>
  <si>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</si>
  <si>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</si>
  <si>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</si>
  <si>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</si>
  <si>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</si>
  <si>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</si>
  <si>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</si>
  <si>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</si>
  <si>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</si>
  <si>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</si>
  <si>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</si>
  <si>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</si>
  <si>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</si>
  <si>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</si>
  <si>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</si>
  <si>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</si>
  <si>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</si>
  <si>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</si>
  <si>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</si>
  <si>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</si>
  <si>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</si>
  <si>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</si>
  <si>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</si>
  <si>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</si>
  <si>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</si>
  <si>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</si>
  <si>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</si>
  <si>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</si>
  <si>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</si>
  <si>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</si>
  <si>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</si>
  <si>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</si>
  <si>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</si>
  <si>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</si>
  <si>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</si>
  <si>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</si>
  <si>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</si>
  <si>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</si>
  <si>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</si>
  <si>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</si>
  <si>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</si>
  <si>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</si>
  <si>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</si>
  <si>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</si>
  <si>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</si>
  <si>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</si>
  <si>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</si>
  <si>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</si>
  <si>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</si>
  <si>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</si>
  <si>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</si>
  <si>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</si>
  <si>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</si>
  <si>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</si>
  <si>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</si>
  <si>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</si>
  <si>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</si>
  <si>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</si>
  <si>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</si>
  <si>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</si>
  <si>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</si>
  <si>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</si>
  <si>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</si>
  <si>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</si>
  <si>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</si>
  <si>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</si>
  <si>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</si>
  <si>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</si>
  <si>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</si>
  <si>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</si>
  <si>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</si>
  <si>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</si>
  <si>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</si>
  <si>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</si>
  <si>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</si>
  <si>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</si>
  <si>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</si>
  <si>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</si>
  <si>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</si>
  <si>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</si>
  <si>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</si>
  <si>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</si>
  <si>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</si>
  <si>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</si>
  <si>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</si>
  <si>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</si>
  <si>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</si>
  <si>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</si>
  <si>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</si>
  <si>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</si>
  <si>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</si>
  <si>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</si>
  <si>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</si>
  <si>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</si>
  <si>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</si>
  <si>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</si>
  <si>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</si>
  <si>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</si>
  <si>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</si>
  <si>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</si>
  <si>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</si>
  <si>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</si>
  <si>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</si>
  <si>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</si>
  <si>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</si>
  <si>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</si>
  <si>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</si>
  <si>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</si>
  <si>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</si>
  <si>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</si>
  <si>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</si>
  <si>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</si>
  <si>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</si>
  <si>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</si>
  <si>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</si>
  <si>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</si>
  <si>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</si>
  <si>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</si>
  <si>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</si>
  <si>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</si>
  <si>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</si>
  <si>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</si>
  <si>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</si>
  <si>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</si>
  <si>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</si>
  <si>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</si>
  <si>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</si>
  <si>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</si>
  <si>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</si>
  <si>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</si>
  <si>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</si>
  <si>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</si>
  <si>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</si>
  <si>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</si>
  <si>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</si>
  <si>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</si>
  <si>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</si>
  <si>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</si>
  <si>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</si>
  <si>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</si>
  <si>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</si>
  <si>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</si>
  <si>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</si>
  <si>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</si>
  <si>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</si>
  <si>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</si>
  <si>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</si>
  <si>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</si>
  <si>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</si>
  <si>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</si>
  <si>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</si>
  <si>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</si>
  <si>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</si>
  <si>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</si>
  <si>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</si>
  <si>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</si>
  <si>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</si>
  <si>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</si>
  <si>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</si>
  <si>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</si>
  <si>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</si>
  <si>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</si>
  <si>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</si>
  <si>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</si>
  <si>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</si>
  <si>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</si>
  <si>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</si>
  <si>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</si>
  <si>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</si>
  <si>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</si>
  <si>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</si>
  <si>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</si>
  <si>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</si>
  <si>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</si>
  <si>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</si>
  <si>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</si>
  <si>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</si>
  <si>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</si>
  <si>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</si>
  <si>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</si>
  <si>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</si>
  <si>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</si>
  <si>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</si>
  <si>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</si>
  <si>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</si>
  <si>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</si>
  <si>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</si>
  <si>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</si>
  <si>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</si>
  <si>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</si>
  <si>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</si>
  <si>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</si>
  <si>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</si>
  <si>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</si>
  <si>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</si>
  <si>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</si>
  <si>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</si>
  <si>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</si>
  <si>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</si>
  <si>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</si>
  <si>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</si>
  <si>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</si>
  <si>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</si>
  <si>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</si>
  <si>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</si>
  <si>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</si>
  <si>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</si>
  <si>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</si>
  <si>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</si>
  <si>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</si>
  <si>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</si>
  <si>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</si>
  <si>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</si>
  <si>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</si>
  <si>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</si>
  <si>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</si>
  <si>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</si>
  <si>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</si>
  <si>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</si>
  <si>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</si>
  <si>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</si>
  <si>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</si>
  <si>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</si>
  <si>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</si>
  <si>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</si>
  <si>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</si>
  <si>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</si>
  <si>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</si>
  <si>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</si>
  <si>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</si>
  <si>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</si>
  <si>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</si>
  <si>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</si>
  <si>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</si>
  <si>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</si>
  <si>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</si>
  <si>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</si>
  <si>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</si>
  <si>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</si>
  <si>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</si>
  <si>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</si>
  <si>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</si>
  <si>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</si>
  <si>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</si>
  <si>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</si>
  <si>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</si>
  <si>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</si>
  <si>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</si>
  <si>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</si>
  <si>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</si>
  <si>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</si>
  <si>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</si>
  <si>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</si>
  <si>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</si>
  <si>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</si>
  <si>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</si>
  <si>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</si>
  <si>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</si>
  <si>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</si>
  <si>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</si>
  <si>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</si>
  <si>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</si>
  <si>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</si>
  <si>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</si>
  <si>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</si>
  <si>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</si>
  <si>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</si>
  <si>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</si>
  <si>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</si>
  <si>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</si>
  <si>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</si>
  <si>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</si>
  <si>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</si>
  <si>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</si>
  <si>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</si>
  <si>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</si>
  <si>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</si>
  <si>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</si>
  <si>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</si>
  <si>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</si>
  <si>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</si>
  <si>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</si>
  <si>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</si>
  <si>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</si>
  <si>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</si>
  <si>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</si>
  <si>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</si>
  <si>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</si>
  <si>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</si>
  <si>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</si>
  <si>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</si>
  <si>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</si>
  <si>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</si>
  <si>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</si>
  <si>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</si>
  <si>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</si>
  <si>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</si>
  <si>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</si>
  <si>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</si>
  <si>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</si>
  <si>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</si>
  <si>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</si>
  <si>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</si>
  <si>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</si>
  <si>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</si>
  <si>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</si>
  <si>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</si>
  <si>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</si>
  <si>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</si>
  <si>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</si>
  <si>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</si>
  <si>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</si>
  <si>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</si>
  <si>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</si>
  <si>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</si>
  <si>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</si>
  <si>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</si>
  <si>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</si>
  <si>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</si>
  <si>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</si>
  <si>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</si>
  <si>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</si>
  <si>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</si>
  <si>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</si>
  <si>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</si>
  <si>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</si>
  <si>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</si>
  <si>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</si>
  <si>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</si>
  <si>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</si>
  <si>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</si>
  <si>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</si>
  <si>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</si>
  <si>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</si>
  <si>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</si>
  <si>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</si>
  <si>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</si>
  <si>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</si>
  <si>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</si>
  <si>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</si>
  <si>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</si>
  <si>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</si>
  <si>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</si>
  <si>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</si>
  <si>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</si>
  <si>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</si>
  <si>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</si>
  <si>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</si>
  <si>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</si>
  <si>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</si>
  <si>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</si>
  <si>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</si>
  <si>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</si>
  <si>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</si>
  <si>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</si>
  <si>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</si>
  <si>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</si>
  <si>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</si>
  <si>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</si>
  <si>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</si>
  <si>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</si>
  <si>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</si>
  <si>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</si>
  <si>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</si>
  <si>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</si>
  <si>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</si>
  <si>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</si>
  <si>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</si>
  <si>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</si>
  <si>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</si>
  <si>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</si>
  <si>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</si>
  <si>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</si>
  <si>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</si>
  <si>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</si>
  <si>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</si>
  <si>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</si>
  <si>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</si>
  <si>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</si>
  <si>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</si>
  <si>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</si>
  <si>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</si>
  <si>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</si>
  <si>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</si>
  <si>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</si>
  <si>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</si>
  <si>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</si>
  <si>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</si>
  <si>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</si>
  <si>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</si>
  <si>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</si>
  <si>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</si>
  <si>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</si>
  <si>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</si>
  <si>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</si>
  <si>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</si>
  <si>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</si>
  <si>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</si>
  <si>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</si>
  <si>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</si>
  <si>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</si>
  <si>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</si>
  <si>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</si>
  <si>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</si>
  <si>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</si>
  <si>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</si>
  <si>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</si>
  <si>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</si>
  <si>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</si>
  <si>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</si>
  <si>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</si>
  <si>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</si>
  <si>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</si>
  <si>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</si>
  <si>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</si>
  <si>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</si>
  <si>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</si>
  <si>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</si>
  <si>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</si>
  <si>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</si>
  <si>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</si>
  <si>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</si>
  <si>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</si>
  <si>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</si>
  <si>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</si>
  <si>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</si>
  <si>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</si>
  <si>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</si>
  <si>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</si>
  <si>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</si>
  <si>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</si>
  <si>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</si>
  <si>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</si>
  <si>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</si>
  <si>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</si>
  <si>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</si>
  <si>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</si>
  <si>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</si>
  <si>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</si>
  <si>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</si>
  <si>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</si>
  <si>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</si>
  <si>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</si>
  <si>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</si>
  <si>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</si>
  <si>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</si>
  <si>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</si>
  <si>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</si>
  <si>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</si>
  <si>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</si>
  <si>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</si>
  <si>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</si>
  <si>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</si>
  <si>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</si>
  <si>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</si>
  <si>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</si>
  <si>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</si>
  <si>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</si>
  <si>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</si>
  <si>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</si>
  <si>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</si>
  <si>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</si>
  <si>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</si>
  <si>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</si>
  <si>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</si>
  <si>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</si>
  <si>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</si>
  <si>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</si>
  <si>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</si>
  <si>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</si>
  <si>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</si>
  <si>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</si>
  <si>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</si>
  <si>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</si>
  <si>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</si>
  <si>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</si>
  <si>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</si>
  <si>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</si>
  <si>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</si>
  <si>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</si>
  <si>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</si>
  <si>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</si>
  <si>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</si>
  <si>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</si>
  <si>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</si>
  <si>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</si>
  <si>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</si>
  <si>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</si>
  <si>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</si>
  <si>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</si>
  <si>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</si>
  <si>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</si>
  <si>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</si>
  <si>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</si>
  <si>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</si>
  <si>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</si>
  <si>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</si>
  <si>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</si>
  <si>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</si>
  <si>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</si>
  <si>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</si>
  <si>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</si>
  <si>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</si>
  <si>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</si>
  <si>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</si>
  <si>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</si>
  <si>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</si>
  <si>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</si>
  <si>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</si>
  <si>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</si>
  <si>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</si>
  <si>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</si>
  <si>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</si>
  <si>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</si>
  <si>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</si>
  <si>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</si>
  <si>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</si>
  <si>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</si>
  <si>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</si>
  <si>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</si>
  <si>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</si>
  <si>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</si>
  <si>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</si>
  <si>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</si>
  <si>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</si>
  <si>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</si>
  <si>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</si>
  <si>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</si>
  <si>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</si>
  <si>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</si>
  <si>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</si>
  <si>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</si>
  <si>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</si>
  <si>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</si>
  <si>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</si>
  <si>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</si>
  <si>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</si>
  <si>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</si>
  <si>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</si>
  <si>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</si>
  <si>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</si>
  <si>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</si>
  <si>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</si>
  <si>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</si>
  <si>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</si>
  <si>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</si>
  <si>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</si>
  <si>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</si>
  <si>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</si>
  <si>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</si>
  <si>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</si>
  <si>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</si>
  <si>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</si>
  <si>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</si>
  <si>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</si>
  <si>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</si>
  <si>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</si>
  <si>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</si>
  <si>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</si>
  <si>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</si>
  <si>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</si>
  <si>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</si>
  <si>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</si>
  <si>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</si>
  <si>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</si>
  <si>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</si>
  <si>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</si>
  <si>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</si>
  <si>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</si>
  <si>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</si>
  <si>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</si>
  <si>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</si>
  <si>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</si>
  <si>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</si>
  <si>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</si>
  <si>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</si>
  <si>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</si>
  <si>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</si>
  <si>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</si>
  <si>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</si>
  <si>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</si>
  <si>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</si>
  <si>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</si>
  <si>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</si>
  <si>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</si>
  <si>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</si>
  <si>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</si>
  <si>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</si>
  <si>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</si>
  <si>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</si>
  <si>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</si>
  <si>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</si>
  <si>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</si>
  <si>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</si>
  <si>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</si>
  <si>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</si>
  <si>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</si>
  <si>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</si>
  <si>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</si>
  <si>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</si>
  <si>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</si>
  <si>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</si>
  <si>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</si>
  <si>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</si>
  <si>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</si>
  <si>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</si>
  <si>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</si>
  <si>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</si>
  <si>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</si>
  <si>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</si>
  <si>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</si>
  <si>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</si>
  <si>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</si>
  <si>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</si>
  <si>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</si>
  <si>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</si>
  <si>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</si>
  <si>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</si>
  <si>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</si>
  <si>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</si>
  <si>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</si>
  <si>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</si>
  <si>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</si>
  <si>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</si>
  <si>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</si>
  <si>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</si>
  <si>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</si>
  <si>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</si>
  <si>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</si>
  <si>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</si>
  <si>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</si>
  <si>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</si>
  <si>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</si>
  <si>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</si>
  <si>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</si>
  <si>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</si>
  <si>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</si>
  <si>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</si>
  <si>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</si>
  <si>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</si>
  <si>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</si>
  <si>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</si>
  <si>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</si>
  <si>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</si>
  <si>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</si>
  <si>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</si>
  <si>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</si>
  <si>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</si>
  <si>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</si>
  <si>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</si>
  <si>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</si>
  <si>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</si>
  <si>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</si>
  <si>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</si>
  <si>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</si>
  <si>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</si>
  <si>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</si>
  <si>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</si>
  <si>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</si>
  <si>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</si>
  <si>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</si>
  <si>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</si>
  <si>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</si>
  <si>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</si>
  <si>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</si>
  <si>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</si>
  <si>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</si>
  <si>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</si>
  <si>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</si>
  <si>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</si>
  <si>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</si>
  <si>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</si>
  <si>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</si>
  <si>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</si>
  <si>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</si>
  <si>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</si>
  <si>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</si>
  <si>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</si>
  <si>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</si>
  <si>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</si>
  <si>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</si>
  <si>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</si>
  <si>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</si>
  <si>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</si>
  <si>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</si>
  <si>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</si>
  <si>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</si>
  <si>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</si>
  <si>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</si>
  <si>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</si>
  <si>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</si>
  <si>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</si>
  <si>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</si>
  <si>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</si>
  <si>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</si>
  <si>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</si>
  <si>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</si>
  <si>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</si>
  <si>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</si>
  <si>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</si>
  <si>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</si>
  <si>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</si>
  <si>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</si>
  <si>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</si>
  <si>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</si>
  <si>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</si>
  <si>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</si>
  <si>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</si>
  <si>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</si>
  <si>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</si>
  <si>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</si>
  <si>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</si>
  <si>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</si>
  <si>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</si>
  <si>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</si>
  <si>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</si>
  <si>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</si>
  <si>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</si>
  <si>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</si>
  <si>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</si>
  <si>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</si>
  <si>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</si>
  <si>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</si>
  <si>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</si>
  <si>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</si>
  <si>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</si>
  <si>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</si>
  <si>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</si>
  <si>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</si>
  <si>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</si>
  <si>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</si>
  <si>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</si>
  <si>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</si>
  <si>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</si>
  <si>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</si>
  <si>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</si>
  <si>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</si>
  <si>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</si>
  <si>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</si>
  <si>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</si>
  <si>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</si>
  <si>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</si>
  <si>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</si>
  <si>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</si>
  <si>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</si>
  <si>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</si>
  <si>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</si>
  <si>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</si>
  <si>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</si>
  <si>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</si>
  <si>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</si>
  <si>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</si>
  <si>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</si>
  <si>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</si>
  <si>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</si>
  <si>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</si>
  <si>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</si>
  <si>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</si>
  <si>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</si>
  <si>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</si>
  <si>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</si>
  <si>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</si>
  <si>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</si>
  <si>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</si>
  <si>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</si>
  <si>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</si>
  <si>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</si>
  <si>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</si>
  <si>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</si>
  <si>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</si>
  <si>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</si>
  <si>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</si>
  <si>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</si>
  <si>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</si>
  <si>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</si>
  <si>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</si>
  <si>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</si>
  <si>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</si>
  <si>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</si>
  <si>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</si>
  <si>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</si>
  <si>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</si>
  <si>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</si>
  <si>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</si>
  <si>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</si>
  <si>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</si>
  <si>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</si>
  <si>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</si>
  <si>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</si>
  <si>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</si>
  <si>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</si>
  <si>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</si>
  <si>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</si>
  <si>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</si>
  <si>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</si>
  <si>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</si>
  <si>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</si>
  <si>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</si>
  <si>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</si>
  <si>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</si>
  <si>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</si>
  <si>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</si>
  <si>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</si>
  <si>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</si>
  <si>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</si>
  <si>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</si>
  <si>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</si>
  <si>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</si>
  <si>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</si>
  <si>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</si>
  <si>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</si>
  <si>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</si>
  <si>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</si>
  <si>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</si>
  <si>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</si>
  <si>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</si>
  <si>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</si>
  <si>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</si>
  <si>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</si>
  <si>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</si>
  <si>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</si>
  <si>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</si>
  <si>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</si>
  <si>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</si>
  <si>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</si>
  <si>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</si>
  <si>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</si>
  <si>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</si>
  <si>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</si>
  <si>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</si>
  <si>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</si>
  <si>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</si>
  <si>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</si>
  <si>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</si>
  <si>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</si>
  <si>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</si>
  <si>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</si>
  <si>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</si>
  <si>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</si>
  <si>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</si>
  <si>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</si>
  <si>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</si>
  <si>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</si>
  <si>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</si>
  <si>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</si>
  <si>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</si>
  <si>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</si>
  <si>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</si>
  <si>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</si>
  <si>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</si>
  <si>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</si>
  <si>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</si>
  <si>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</si>
  <si>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</si>
  <si>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</si>
  <si>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</si>
  <si>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</si>
  <si>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</si>
  <si>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</si>
  <si>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</si>
  <si>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</si>
  <si>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</si>
  <si>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</si>
  <si>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</si>
  <si>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</si>
  <si>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</si>
  <si>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</si>
  <si>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</si>
  <si>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</si>
  <si>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</si>
  <si>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</si>
  <si>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</si>
  <si>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</si>
  <si>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</si>
  <si>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</si>
  <si>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</si>
  <si>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</si>
  <si>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</si>
  <si>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</si>
  <si>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</si>
  <si>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</si>
  <si>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</si>
  <si>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</si>
  <si>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</si>
  <si>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</si>
  <si>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</si>
  <si>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</si>
  <si>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</si>
  <si>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</si>
  <si>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</si>
  <si>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</si>
  <si>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</si>
  <si>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</si>
  <si>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</si>
  <si>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</si>
  <si>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</si>
  <si>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</si>
  <si>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</si>
  <si>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</si>
  <si>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</si>
  <si>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</si>
  <si>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</si>
  <si>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</si>
  <si>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</si>
  <si>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</si>
  <si>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</si>
  <si>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</si>
  <si>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</si>
  <si>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</si>
  <si>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</si>
  <si>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</si>
  <si>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</si>
  <si>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</si>
  <si>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</si>
  <si>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</si>
  <si>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</si>
  <si>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</si>
  <si>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</si>
  <si>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</si>
  <si>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</si>
  <si>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</si>
  <si>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</si>
  <si>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</si>
  <si>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</si>
  <si>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</si>
  <si>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</si>
  <si>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</si>
  <si>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</si>
  <si>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</si>
  <si>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</si>
  <si>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</si>
  <si>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</si>
  <si>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</si>
  <si>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</si>
  <si>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</si>
  <si>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</si>
  <si>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</si>
  <si>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</si>
  <si>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</si>
  <si>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</si>
  <si>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</si>
  <si>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</si>
  <si>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</si>
  <si>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</si>
  <si>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</si>
  <si>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</si>
  <si>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</si>
  <si>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</si>
  <si>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</si>
  <si>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</si>
  <si>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</si>
  <si>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</si>
  <si>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</si>
  <si>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</si>
  <si>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</si>
  <si>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</si>
  <si>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</si>
  <si>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</si>
  <si>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</si>
  <si>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</si>
  <si>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</si>
  <si>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</si>
  <si>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</si>
  <si>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</si>
  <si>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</si>
  <si>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</si>
  <si>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</si>
  <si>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</si>
  <si>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</si>
  <si>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</si>
  <si>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</si>
  <si>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</si>
  <si>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</si>
  <si>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</si>
  <si>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</si>
  <si>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</si>
  <si>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</si>
  <si>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</si>
  <si>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</si>
  <si>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</si>
  <si>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</si>
  <si>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</si>
  <si>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</si>
  <si>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</si>
  <si>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</si>
  <si>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</si>
  <si>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</si>
  <si>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</si>
  <si>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</si>
  <si>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</si>
  <si>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</si>
  <si>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</si>
  <si>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</si>
  <si>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</si>
  <si>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</si>
  <si>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</si>
  <si>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</si>
  <si>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</si>
  <si>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</si>
  <si>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</si>
  <si>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</si>
  <si>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</si>
  <si>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</si>
  <si>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</si>
  <si>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</si>
  <si>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</si>
  <si>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</si>
  <si>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</si>
  <si>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</si>
  <si>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</si>
  <si>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</si>
  <si>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</si>
  <si>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</si>
  <si>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</si>
  <si>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</si>
  <si>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</si>
  <si>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</si>
  <si>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</si>
  <si>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</si>
  <si>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</si>
  <si>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</si>
  <si>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</si>
  <si>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</si>
  <si>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</si>
  <si>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</si>
  <si>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</si>
  <si>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</si>
  <si>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</si>
  <si>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</si>
  <si>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</si>
  <si>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</si>
  <si>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</si>
  <si>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</si>
  <si>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</si>
  <si>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</si>
  <si>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</si>
  <si>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</si>
  <si>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</si>
  <si>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</si>
  <si>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</si>
  <si>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</si>
  <si>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</si>
  <si>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</si>
  <si>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</si>
  <si>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</si>
  <si>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</si>
  <si>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</si>
  <si>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</si>
  <si>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</si>
  <si>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</si>
  <si>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</si>
  <si>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</si>
  <si>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</si>
  <si>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</si>
  <si>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</si>
  <si>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</si>
  <si>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</si>
  <si>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</si>
  <si>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</si>
  <si>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</si>
  <si>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</si>
  <si>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</si>
  <si>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</si>
  <si>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</si>
  <si>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</si>
  <si>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</si>
  <si>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</si>
  <si>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</si>
  <si>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</si>
  <si>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</si>
  <si>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</si>
  <si>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</si>
  <si>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</si>
  <si>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</si>
  <si>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</si>
  <si>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</si>
  <si>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</si>
  <si>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</si>
  <si>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</si>
  <si>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</si>
  <si>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</si>
  <si>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</si>
  <si>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</si>
  <si>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</si>
  <si>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</si>
  <si>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</si>
  <si>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</si>
  <si>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</si>
  <si>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</si>
  <si>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</si>
  <si>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</si>
  <si>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</si>
  <si>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</si>
  <si>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</si>
  <si>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</si>
  <si>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</si>
  <si>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</si>
  <si>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</si>
  <si>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</si>
  <si>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</si>
  <si>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</si>
  <si>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</si>
  <si>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</si>
  <si>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</si>
  <si>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</si>
  <si>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</si>
  <si>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</si>
  <si>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</si>
  <si>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</si>
  <si>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</si>
  <si>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</si>
  <si>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</si>
  <si>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</si>
  <si>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</si>
  <si>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</si>
  <si>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</si>
  <si>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</si>
  <si>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</si>
  <si>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</si>
  <si>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</si>
  <si>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</si>
  <si>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</si>
  <si>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</si>
  <si>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</si>
  <si>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</si>
  <si>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</si>
  <si>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</si>
  <si>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</si>
  <si>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</si>
  <si>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</si>
  <si>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</si>
  <si>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</si>
  <si>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</si>
  <si>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</si>
  <si>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</si>
  <si>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</si>
  <si>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</si>
  <si>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</si>
  <si>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</si>
  <si>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</si>
  <si>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</si>
  <si>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</si>
  <si>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</si>
  <si>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</si>
  <si>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</si>
  <si>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</si>
  <si>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</si>
  <si>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</si>
  <si>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</si>
  <si>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</si>
  <si>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</si>
  <si>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</si>
  <si>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</si>
  <si>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</si>
  <si>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</si>
  <si>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</si>
  <si>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</si>
  <si>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</si>
  <si>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</si>
  <si>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</si>
  <si>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</si>
  <si>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</si>
  <si>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</si>
  <si>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</si>
  <si>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</si>
  <si>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</si>
  <si>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</si>
  <si>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</si>
  <si>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</si>
  <si>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</si>
  <si>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</si>
  <si>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</si>
  <si>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</si>
  <si>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</si>
  <si>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</si>
  <si>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</si>
  <si>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</si>
  <si>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</si>
  <si>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</si>
  <si>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</si>
  <si>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</si>
  <si>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</si>
  <si>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</si>
  <si>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</si>
  <si>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</si>
  <si>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</si>
  <si>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</si>
  <si>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</si>
  <si>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</si>
  <si>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</si>
  <si>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</si>
  <si>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</si>
  <si>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</si>
  <si>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</si>
  <si>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</si>
  <si>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</si>
  <si>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</si>
  <si>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</si>
  <si>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</si>
  <si>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</si>
  <si>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</si>
  <si>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</si>
  <si>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</si>
  <si>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</si>
  <si>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</si>
  <si>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</si>
  <si>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</si>
  <si>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</si>
  <si>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</si>
  <si>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</si>
  <si>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</si>
  <si>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</si>
  <si>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</si>
  <si>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</si>
  <si>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</si>
  <si>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</si>
  <si>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</si>
  <si>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</si>
  <si>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</si>
  <si>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</si>
  <si>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</si>
  <si>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</si>
  <si>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</si>
  <si>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</si>
  <si>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</si>
  <si>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</si>
  <si>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</si>
  <si>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</si>
  <si>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</si>
  <si>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</si>
  <si>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</si>
  <si>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</si>
  <si>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</si>
  <si>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</si>
  <si>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</si>
  <si>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</si>
  <si>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</si>
  <si>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</si>
  <si>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</si>
  <si>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</si>
  <si>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</si>
  <si>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</si>
  <si>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</si>
  <si>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</si>
  <si>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</si>
  <si>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</si>
  <si>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</si>
  <si>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</si>
  <si>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</si>
  <si>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</si>
  <si>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</si>
  <si>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</si>
  <si>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</si>
  <si>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</si>
  <si>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</si>
  <si>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</si>
  <si>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</si>
  <si>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</si>
  <si>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</si>
  <si>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</si>
  <si>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</si>
  <si>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</si>
  <si>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</si>
  <si>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</si>
  <si>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</si>
  <si>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</si>
  <si>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</si>
  <si>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</si>
  <si>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</si>
  <si>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</si>
  <si>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</si>
  <si>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</si>
  <si>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</si>
  <si>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</si>
  <si>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</si>
  <si>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</si>
  <si>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</si>
  <si>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</si>
  <si>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</si>
  <si>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</si>
  <si>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</si>
  <si>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</si>
  <si>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</si>
  <si>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</si>
  <si>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</si>
  <si>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</si>
  <si>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</si>
  <si>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</si>
  <si>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</si>
  <si>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</si>
  <si>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</si>
  <si>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</si>
  <si>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</si>
  <si>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</si>
  <si>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</si>
  <si>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</si>
  <si>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</si>
  <si>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</si>
  <si>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</si>
  <si>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</si>
  <si>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</si>
  <si>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</si>
  <si>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</si>
  <si>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</si>
  <si>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</si>
  <si>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</si>
  <si>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</si>
  <si>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</si>
  <si>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</si>
  <si>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</si>
  <si>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</si>
  <si>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</si>
  <si>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</si>
  <si>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</si>
  <si>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</si>
  <si>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</si>
  <si>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</si>
  <si>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</si>
  <si>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</si>
  <si>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</si>
  <si>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</si>
  <si>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</si>
  <si>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</si>
  <si>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</si>
  <si>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</si>
  <si>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</si>
  <si>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</si>
  <si>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</si>
  <si>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</si>
  <si>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</si>
  <si>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</si>
  <si>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</si>
  <si>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</si>
  <si>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</si>
  <si>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</si>
  <si>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</si>
  <si>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</si>
  <si>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</si>
  <si>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</si>
  <si>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</si>
  <si>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</si>
  <si>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</si>
  <si>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</si>
  <si>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</si>
  <si>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</si>
  <si>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</si>
  <si>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</si>
  <si>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</si>
  <si>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</si>
  <si>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</si>
  <si>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</si>
  <si>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</si>
  <si>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</si>
  <si>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</si>
  <si>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</si>
  <si>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</si>
  <si>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</si>
  <si>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</si>
  <si>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</si>
  <si>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</si>
  <si>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</si>
  <si>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</si>
  <si>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</si>
  <si>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</si>
  <si>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</si>
  <si>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</si>
  <si>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</si>
  <si>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</si>
  <si>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</si>
  <si>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</si>
  <si>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</si>
  <si>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</si>
  <si>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</si>
  <si>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</si>
  <si>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</si>
  <si>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</si>
  <si>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</si>
  <si>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</si>
  <si>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</si>
  <si>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</si>
  <si>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</si>
  <si>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</si>
  <si>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</si>
  <si>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</si>
  <si>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</si>
  <si>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</si>
  <si>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</si>
  <si>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</si>
  <si>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</si>
  <si>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</si>
  <si>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</si>
  <si>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</si>
  <si>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</si>
  <si>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</si>
  <si>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</si>
  <si>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</si>
  <si>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</si>
  <si>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</si>
  <si>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</si>
  <si>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</si>
  <si>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</si>
  <si>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</si>
  <si>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</si>
  <si>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</si>
  <si>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</si>
  <si>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</si>
  <si>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</si>
  <si>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</si>
  <si>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</si>
  <si>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</si>
  <si>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</si>
  <si>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</si>
  <si>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</si>
  <si>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</si>
  <si>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</si>
  <si>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</si>
  <si>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</si>
  <si>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</si>
  <si>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</si>
  <si>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</si>
  <si>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</si>
  <si>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</si>
  <si>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</si>
  <si>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</si>
  <si>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</si>
  <si>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</si>
  <si>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</si>
  <si>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</si>
  <si>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</si>
  <si>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</si>
  <si>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</si>
  <si>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</si>
  <si>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</si>
  <si>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</si>
  <si>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</si>
  <si>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</si>
  <si>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</si>
  <si>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</si>
  <si>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</si>
  <si>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</si>
  <si>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</si>
  <si>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</si>
  <si>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</si>
  <si>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</si>
  <si>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</si>
  <si>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</si>
  <si>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</si>
  <si>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</si>
  <si>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</si>
  <si>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</si>
  <si>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</si>
  <si>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</si>
  <si>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</si>
  <si>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</si>
  <si>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</si>
  <si>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</si>
  <si>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</si>
  <si>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</si>
  <si>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</si>
  <si>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</si>
  <si>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</si>
  <si>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</si>
  <si>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</si>
  <si>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</si>
  <si>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</si>
  <si>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</si>
  <si>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</si>
  <si>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</si>
  <si>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</si>
  <si>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</si>
  <si>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</si>
  <si>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</si>
  <si>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</si>
  <si>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</si>
  <si>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</si>
  <si>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</si>
  <si>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</si>
  <si>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</si>
  <si>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</si>
  <si>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</si>
  <si>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</si>
  <si>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</si>
  <si>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</si>
  <si>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</si>
  <si>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</si>
  <si>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</si>
  <si>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</si>
  <si>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</si>
  <si>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</si>
  <si>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</si>
  <si>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</si>
  <si>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</si>
  <si>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</si>
  <si>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</si>
  <si>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</si>
  <si>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</si>
  <si>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</si>
  <si>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</si>
  <si>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</si>
  <si>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</si>
  <si>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</si>
  <si>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</si>
  <si>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</si>
  <si>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</si>
  <si>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</si>
  <si>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</si>
  <si>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</si>
  <si>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</si>
  <si>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</si>
  <si>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</si>
  <si>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</si>
  <si>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</si>
  <si>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</si>
  <si>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</si>
  <si>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</si>
  <si>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</si>
  <si>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</si>
  <si>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</si>
  <si>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</si>
  <si>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</si>
  <si>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</si>
  <si>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</si>
  <si>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</si>
  <si>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</si>
  <si>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</si>
  <si>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</si>
  <si>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</si>
  <si>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</si>
  <si>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</si>
  <si>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</si>
  <si>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</si>
  <si>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</si>
  <si>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</si>
  <si>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</si>
  <si>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</si>
  <si>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</si>
  <si>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</si>
  <si>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</si>
  <si>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</si>
  <si>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</si>
  <si>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</si>
  <si>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</si>
  <si>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</si>
  <si>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</si>
  <si>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</si>
  <si>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</si>
  <si>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</si>
  <si>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</si>
  <si>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</si>
  <si>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</si>
  <si>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</si>
  <si>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</si>
  <si>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</si>
  <si>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</si>
  <si>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</si>
  <si>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</si>
  <si>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</si>
  <si>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</si>
  <si>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</si>
  <si>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</si>
  <si>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</si>
  <si>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</si>
  <si>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</si>
  <si>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</si>
  <si>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</si>
  <si>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</si>
  <si>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</si>
  <si>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</si>
  <si>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</si>
  <si>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</si>
  <si>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</si>
  <si>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</si>
  <si>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</si>
  <si>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</si>
  <si>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</si>
  <si>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</si>
  <si>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</si>
  <si>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</si>
  <si>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</si>
  <si>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</si>
  <si>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</si>
  <si>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</si>
  <si>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</si>
  <si>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</si>
  <si>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</si>
  <si>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</si>
  <si>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</si>
  <si>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</si>
  <si>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</si>
  <si>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</si>
  <si>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</si>
  <si>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</si>
  <si>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</si>
  <si>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</si>
  <si>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</si>
  <si>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</si>
  <si>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</si>
  <si>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</si>
  <si>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</si>
  <si>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</si>
  <si>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</si>
  <si>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</si>
  <si>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</si>
  <si>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</si>
  <si>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</si>
  <si>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</si>
  <si>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</si>
  <si>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</si>
  <si>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</si>
  <si>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</si>
  <si>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</si>
  <si>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</si>
  <si>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</si>
  <si>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</si>
  <si>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</si>
  <si>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</si>
  <si>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</si>
  <si>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</si>
  <si>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</si>
  <si>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</si>
  <si>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</si>
  <si>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</si>
  <si>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</si>
  <si>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</si>
  <si>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</si>
  <si>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</si>
  <si>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</si>
  <si>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</si>
  <si>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</si>
  <si>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</si>
  <si>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</si>
  <si>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</si>
  <si>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</si>
  <si>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</si>
  <si>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</si>
  <si>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</si>
  <si>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</si>
  <si>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</si>
  <si>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</si>
  <si>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</si>
  <si>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</si>
  <si>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</si>
  <si>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</si>
  <si>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</si>
  <si>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</si>
  <si>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</si>
  <si>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</si>
  <si>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</si>
  <si>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</si>
  <si>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</si>
  <si>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</si>
  <si>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</si>
  <si>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</si>
  <si>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</si>
  <si>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</si>
  <si>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</si>
  <si>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</si>
  <si>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</si>
  <si>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</si>
  <si>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</si>
  <si>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</si>
  <si>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</si>
  <si>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</si>
  <si>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</si>
  <si>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</si>
  <si>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</si>
  <si>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</si>
  <si>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</si>
  <si>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</si>
  <si>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</si>
  <si>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</si>
  <si>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</si>
  <si>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</si>
  <si>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</si>
  <si>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</si>
  <si>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</si>
  <si>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</si>
  <si>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</si>
  <si>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</si>
  <si>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</si>
  <si>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</si>
  <si>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</si>
  <si>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</si>
  <si>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</si>
  <si>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</si>
  <si>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</si>
  <si>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</si>
  <si>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</si>
  <si>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</si>
  <si>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</si>
  <si>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</si>
  <si>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</si>
  <si>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</si>
  <si>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</si>
  <si>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</si>
  <si>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</si>
  <si>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</si>
  <si>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</si>
  <si>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</si>
  <si>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</si>
  <si>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</si>
  <si>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</si>
  <si>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</si>
  <si>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</si>
  <si>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</si>
  <si>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</si>
  <si>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</si>
  <si>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</si>
  <si>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</si>
  <si>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</si>
  <si>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</si>
  <si>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</si>
  <si>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</si>
  <si>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</si>
  <si>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</si>
  <si>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</si>
  <si>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</si>
  <si>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</si>
  <si>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</si>
  <si>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</si>
  <si>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</si>
  <si>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</si>
  <si>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</si>
  <si>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</si>
  <si>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</si>
  <si>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</si>
  <si>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</si>
  <si>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</si>
  <si>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</si>
  <si>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</si>
  <si>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</si>
  <si>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</si>
  <si>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</si>
  <si>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</si>
  <si>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</si>
  <si>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</si>
  <si>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</si>
  <si>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</si>
  <si>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</si>
  <si>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</si>
  <si>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</si>
  <si>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</si>
  <si>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</si>
  <si>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</si>
  <si>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</si>
  <si>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</si>
  <si>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</si>
  <si>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</si>
  <si>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</si>
  <si>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</si>
  <si>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</si>
  <si>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</si>
  <si>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</si>
  <si>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</si>
  <si>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</si>
  <si>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</si>
  <si>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</si>
  <si>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</si>
  <si>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</si>
  <si>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</si>
  <si>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</si>
  <si>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</si>
  <si>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</si>
  <si>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</si>
  <si>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</si>
  <si>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</si>
  <si>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</si>
  <si>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</si>
  <si>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</si>
  <si>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</si>
  <si>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</si>
  <si>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</si>
  <si>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</si>
  <si>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</si>
  <si>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</si>
  <si>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</si>
  <si>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</si>
  <si>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</si>
  <si>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</si>
  <si>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</si>
  <si>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</si>
  <si>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</si>
  <si>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</si>
  <si>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</si>
  <si>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</si>
  <si>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</si>
  <si>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</si>
  <si>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</si>
  <si>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</si>
  <si>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</si>
  <si>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</si>
  <si>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</si>
  <si>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</si>
  <si>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</si>
  <si>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</si>
  <si>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</si>
  <si>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</si>
  <si>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</si>
  <si>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</si>
  <si>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</si>
  <si>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</si>
  <si>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</si>
  <si>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</si>
  <si>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</si>
  <si>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</si>
  <si>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</si>
  <si>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</si>
  <si>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</si>
  <si>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</si>
  <si>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</si>
  <si>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</si>
  <si>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</si>
  <si>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</si>
  <si>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</si>
  <si>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</si>
  <si>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</si>
  <si>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</si>
  <si>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</si>
  <si>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</si>
  <si>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</si>
  <si>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</si>
  <si>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</si>
  <si>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</si>
  <si>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</si>
  <si>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</si>
  <si>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</si>
  <si>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</si>
  <si>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</si>
  <si>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</si>
  <si>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</si>
  <si>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</si>
  <si>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</si>
  <si>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</si>
  <si>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</si>
  <si>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</si>
  <si>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</si>
  <si>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</si>
  <si>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</si>
  <si>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</si>
  <si>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</si>
  <si>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</si>
  <si>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</si>
  <si>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</si>
  <si>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</si>
  <si>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</si>
  <si>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</si>
  <si>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</si>
  <si>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</si>
  <si>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</si>
  <si>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</si>
  <si>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</si>
  <si>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</si>
  <si>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</si>
  <si>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</si>
  <si>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</si>
  <si>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</si>
  <si>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</si>
  <si>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</si>
  <si>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</si>
  <si>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</si>
  <si>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</si>
  <si>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</si>
  <si>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</si>
  <si>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</si>
  <si>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</si>
  <si>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</si>
  <si>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</si>
  <si>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</si>
  <si>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</si>
  <si>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</si>
  <si>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</si>
  <si>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</si>
  <si>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</si>
  <si>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</si>
  <si>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</si>
  <si>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</si>
  <si>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</si>
  <si>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</si>
  <si>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</si>
  <si>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</si>
  <si>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</si>
  <si>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</si>
  <si>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</si>
  <si>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</si>
  <si>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</si>
  <si>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</si>
  <si>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</si>
  <si>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</si>
  <si>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</si>
  <si>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</si>
  <si>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</si>
  <si>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</si>
  <si>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</si>
  <si>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</si>
  <si>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</si>
  <si>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</si>
  <si>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</si>
  <si>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</si>
  <si>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</si>
  <si>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</si>
  <si>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</si>
  <si>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</si>
  <si>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</si>
  <si>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</si>
  <si>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</si>
  <si>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</si>
  <si>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</si>
  <si>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</si>
  <si>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</si>
  <si>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</si>
  <si>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</si>
  <si>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</si>
  <si>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</si>
  <si>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</si>
  <si>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</si>
  <si>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</si>
  <si>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</si>
  <si>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</si>
  <si>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</si>
  <si>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</si>
  <si>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</si>
  <si>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</si>
  <si>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</si>
  <si>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</si>
  <si>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</si>
  <si>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</si>
  <si>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</si>
  <si>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</si>
  <si>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</si>
  <si>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</si>
  <si>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</si>
  <si>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</si>
  <si>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</si>
  <si>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</si>
  <si>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</si>
  <si>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</si>
  <si>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</si>
  <si>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</si>
  <si>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</si>
  <si>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</si>
  <si>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</si>
  <si>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</si>
  <si>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</si>
  <si>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</si>
  <si>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</si>
  <si>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</si>
  <si>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</si>
  <si>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</si>
  <si>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</si>
  <si>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</si>
  <si>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</si>
  <si>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</si>
  <si>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</si>
  <si>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</si>
  <si>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</si>
  <si>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</si>
  <si>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</si>
  <si>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</si>
  <si>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</si>
  <si>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</si>
  <si>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</si>
  <si>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</si>
  <si>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</si>
  <si>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</si>
  <si>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</si>
  <si>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</si>
  <si>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</si>
  <si>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</si>
  <si>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</si>
  <si>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</si>
  <si>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</si>
  <si>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</si>
  <si>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</si>
  <si>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</si>
  <si>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</si>
  <si>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</si>
  <si>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</si>
  <si>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</si>
  <si>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</si>
  <si>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</si>
  <si>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</si>
  <si>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</si>
  <si>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</si>
  <si>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</si>
  <si>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</si>
  <si>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</si>
  <si>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</si>
  <si>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</si>
  <si>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</si>
  <si>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</si>
  <si>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</si>
  <si>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</si>
  <si>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</si>
  <si>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</si>
  <si>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</si>
  <si>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</si>
  <si>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</si>
  <si>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</si>
  <si>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</si>
  <si>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</si>
  <si>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</si>
  <si>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</si>
  <si>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</si>
  <si>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</si>
  <si>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</si>
  <si>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</si>
  <si>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</si>
  <si>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</si>
  <si>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</si>
  <si>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</si>
  <si>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</si>
  <si>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</si>
  <si>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</si>
  <si>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</si>
  <si>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</si>
  <si>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</si>
  <si>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</si>
  <si>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</si>
  <si>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</si>
  <si>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</si>
  <si>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</si>
  <si>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</si>
  <si>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</si>
  <si>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</si>
  <si>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</si>
  <si>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</si>
  <si>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</si>
  <si>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</si>
  <si>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</si>
  <si>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</si>
  <si>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</si>
  <si>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</si>
  <si>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</si>
  <si>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</si>
  <si>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</si>
  <si>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</si>
  <si>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</si>
  <si>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</si>
  <si>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</si>
  <si>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</si>
  <si>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</si>
  <si>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</si>
  <si>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</si>
  <si>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</si>
  <si>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</si>
  <si>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</si>
  <si>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</si>
  <si>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</si>
  <si>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</si>
  <si>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</si>
  <si>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</si>
  <si>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</si>
  <si>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</si>
  <si>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</si>
  <si>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</si>
  <si>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</si>
  <si>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</si>
  <si>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</si>
  <si>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</si>
  <si>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</si>
  <si>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</si>
  <si>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</si>
  <si>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</si>
  <si>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</si>
  <si>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</si>
  <si>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</si>
  <si>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</si>
  <si>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</si>
  <si>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</si>
  <si>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</si>
  <si>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</si>
  <si>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</si>
  <si>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</si>
  <si>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</si>
  <si>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</si>
  <si>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</si>
  <si>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</si>
  <si>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</si>
  <si>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</si>
  <si>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</si>
  <si>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</si>
  <si>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</si>
  <si>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</si>
  <si>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</si>
  <si>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</si>
  <si>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</si>
  <si>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</si>
  <si>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</si>
  <si>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</si>
  <si>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</si>
  <si>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</si>
  <si>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</si>
  <si>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</si>
  <si>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</si>
  <si>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</si>
  <si>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</si>
  <si>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</si>
  <si>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</si>
  <si>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</si>
  <si>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</si>
  <si>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</si>
  <si>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</si>
  <si>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</si>
  <si>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</si>
  <si>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</si>
  <si>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</si>
  <si>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</si>
  <si>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</si>
  <si>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</si>
  <si>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</si>
  <si>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</si>
  <si>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</si>
  <si>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</si>
  <si>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</si>
  <si>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</si>
  <si>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</si>
  <si>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</si>
  <si>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</si>
  <si>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</si>
  <si>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</si>
  <si>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</si>
  <si>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</si>
  <si>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</si>
  <si>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</si>
  <si>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</si>
  <si>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</si>
  <si>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</si>
  <si>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</si>
  <si>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</si>
  <si>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</si>
  <si>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</si>
  <si>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</si>
  <si>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</si>
  <si>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</si>
  <si>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</si>
  <si>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</si>
  <si>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</si>
  <si>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</si>
  <si>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</si>
  <si>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</si>
  <si>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</si>
  <si>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</si>
  <si>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</si>
  <si>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</si>
  <si>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</si>
  <si>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</si>
  <si>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</si>
  <si>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</si>
  <si>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</si>
  <si>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</si>
  <si>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</si>
  <si>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</si>
  <si>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</si>
  <si>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</si>
  <si>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</si>
  <si>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</si>
  <si>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</si>
  <si>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</si>
  <si>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</si>
  <si>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</si>
  <si>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</si>
  <si>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</si>
  <si>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</si>
  <si>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</si>
  <si>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</si>
  <si>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</si>
  <si>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</si>
  <si>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</si>
  <si>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</si>
  <si>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</si>
  <si>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</si>
  <si>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</si>
  <si>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</si>
  <si>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</si>
  <si>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</si>
  <si>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</si>
  <si>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</si>
  <si>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</si>
  <si>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</si>
  <si>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</si>
  <si>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</si>
  <si>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</si>
  <si>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</si>
  <si>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</si>
  <si>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</si>
  <si>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</si>
  <si>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</si>
  <si>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</si>
  <si>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</si>
  <si>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</si>
  <si>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</si>
  <si>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</si>
  <si>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</si>
  <si>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</si>
  <si>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</si>
  <si>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</si>
  <si>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</si>
  <si>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</si>
  <si>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</si>
  <si>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</si>
  <si>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</si>
  <si>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</si>
  <si>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</si>
  <si>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</si>
  <si>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</si>
  <si>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</si>
  <si>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</si>
  <si>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</si>
  <si>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</si>
  <si>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</si>
  <si>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</si>
  <si>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</si>
  <si>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</si>
  <si>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</si>
  <si>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</si>
  <si>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</si>
  <si>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</si>
  <si>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</si>
  <si>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</si>
  <si>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</si>
  <si>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</si>
  <si>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</si>
  <si>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</si>
  <si>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</si>
  <si>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</si>
  <si>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</si>
  <si>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</si>
  <si>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</si>
  <si>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</si>
  <si>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</si>
  <si>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</si>
  <si>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</si>
  <si>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</si>
  <si>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</si>
  <si>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</si>
  <si>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</si>
  <si>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</si>
  <si>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</si>
  <si>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</si>
  <si>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</si>
  <si>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</si>
  <si>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</si>
  <si>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</si>
  <si>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</si>
  <si>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</si>
  <si>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</si>
  <si>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</si>
  <si>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</si>
  <si>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</si>
  <si>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</si>
  <si>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</si>
  <si>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</si>
  <si>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</si>
  <si>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</si>
  <si>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</si>
  <si>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</si>
  <si>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</si>
  <si>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</si>
  <si>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</si>
  <si>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</si>
  <si>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</si>
  <si>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</si>
  <si>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</si>
  <si>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</si>
  <si>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</si>
  <si>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</si>
  <si>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</si>
  <si>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</si>
  <si>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</si>
  <si>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</si>
  <si>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</si>
  <si>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</si>
  <si>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</si>
  <si>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</si>
  <si>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</si>
  <si>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</si>
  <si>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</si>
  <si>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</si>
  <si>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</si>
  <si>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</si>
  <si>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</si>
  <si>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</si>
  <si>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</si>
  <si>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</si>
  <si>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</si>
  <si>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</si>
  <si>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</si>
  <si>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</si>
  <si>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</si>
  <si>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</si>
  <si>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</si>
  <si>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</si>
  <si>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</si>
  <si>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</si>
  <si>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</si>
  <si>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</si>
  <si>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</si>
  <si>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</si>
  <si>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</si>
  <si>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</si>
  <si>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</si>
  <si>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</si>
  <si>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</si>
  <si>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</si>
  <si>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</si>
  <si>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</si>
  <si>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</si>
  <si>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</si>
  <si>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</si>
  <si>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</si>
  <si>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</si>
  <si>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</si>
  <si>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</si>
  <si>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</si>
  <si>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</si>
  <si>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</si>
  <si>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</si>
  <si>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</si>
  <si>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</si>
  <si>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</si>
  <si>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</si>
  <si>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</si>
  <si>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</si>
  <si>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</si>
  <si>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</si>
  <si>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</si>
  <si>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</si>
  <si>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</si>
  <si>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</si>
  <si>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</si>
  <si>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</si>
  <si>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</si>
  <si>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</si>
  <si>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</si>
  <si>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</si>
  <si>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</si>
  <si>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</si>
  <si>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</si>
  <si>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</si>
  <si>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</si>
  <si>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</si>
  <si>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</si>
  <si>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</si>
  <si>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</si>
  <si>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</si>
  <si>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</si>
  <si>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</si>
  <si>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</si>
  <si>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</si>
  <si>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</si>
  <si>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</si>
  <si>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</si>
  <si>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</si>
  <si>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</si>
  <si>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</si>
  <si>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</si>
  <si>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</si>
  <si>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</si>
  <si>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</si>
  <si>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</si>
  <si>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</si>
  <si>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</si>
  <si>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</si>
  <si>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</si>
  <si>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</si>
  <si>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</si>
  <si>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</si>
  <si>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</si>
  <si>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</si>
  <si>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</si>
  <si>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</si>
  <si>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</si>
  <si>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</si>
  <si>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</si>
  <si>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</si>
  <si>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</si>
  <si>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</si>
  <si>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</si>
  <si>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</si>
  <si>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</si>
  <si>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</si>
  <si>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</si>
  <si>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</si>
  <si>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</si>
  <si>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</si>
  <si>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</si>
  <si>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</si>
  <si>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</si>
  <si>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</si>
  <si>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</si>
  <si>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</si>
  <si>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</si>
  <si>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</si>
  <si>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</si>
  <si>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</si>
  <si>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</si>
  <si>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</si>
  <si>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</si>
  <si>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</si>
  <si>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</si>
  <si>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</si>
  <si>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</si>
  <si>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</si>
  <si>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</si>
  <si>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</si>
  <si>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</si>
  <si>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</si>
  <si>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</si>
  <si>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</si>
  <si>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</si>
  <si>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</si>
  <si>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</si>
  <si>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</si>
  <si>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</si>
  <si>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</si>
  <si>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</si>
  <si>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</si>
  <si>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</si>
  <si>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</si>
  <si>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</si>
  <si>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</si>
  <si>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</si>
  <si>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</si>
  <si>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</si>
  <si>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</si>
  <si>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</si>
  <si>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</si>
  <si>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</si>
  <si>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</si>
  <si>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</si>
  <si>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</si>
  <si>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</si>
  <si>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</si>
  <si>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</si>
  <si>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</si>
  <si>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</si>
  <si>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</si>
  <si>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</si>
  <si>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</si>
  <si>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</si>
  <si>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</si>
  <si>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</si>
  <si>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</si>
  <si>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</si>
  <si>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</si>
  <si>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</si>
  <si>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</si>
  <si>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</si>
  <si>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</si>
  <si>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</si>
  <si>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</si>
  <si>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</si>
  <si>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</si>
  <si>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</si>
  <si>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</si>
  <si>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</si>
  <si>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</si>
  <si>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</si>
  <si>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</si>
  <si>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</si>
  <si>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</si>
  <si>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</si>
  <si>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</si>
  <si>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</si>
  <si>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</si>
  <si>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</si>
  <si>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</si>
  <si>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</si>
  <si>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</si>
  <si>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</si>
  <si>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</si>
  <si>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</si>
  <si>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</si>
  <si>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</si>
  <si>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</si>
  <si>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</si>
  <si>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</si>
  <si>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</si>
  <si>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</si>
  <si>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</si>
  <si>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</si>
  <si>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</si>
  <si>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</si>
  <si>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</si>
  <si>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</si>
  <si>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</si>
  <si>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</si>
  <si>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</si>
  <si>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</si>
  <si>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</si>
  <si>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</si>
  <si>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</si>
  <si>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</si>
  <si>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</si>
  <si>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</si>
  <si>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</si>
  <si>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</si>
  <si>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</si>
  <si>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</si>
  <si>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</si>
  <si>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</si>
  <si>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</si>
  <si>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</si>
  <si>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</si>
  <si>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</si>
  <si>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</si>
  <si>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</si>
  <si>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</si>
  <si>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</si>
  <si>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</si>
  <si>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</si>
  <si>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</si>
  <si>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</si>
  <si>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</si>
  <si>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</si>
  <si>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</si>
  <si>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</si>
  <si>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</si>
  <si>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</si>
  <si>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</si>
  <si>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</si>
  <si>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</si>
  <si>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</si>
  <si>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</si>
  <si>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</si>
  <si>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</si>
  <si>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</si>
  <si>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</si>
  <si>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</si>
  <si>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</si>
  <si>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</si>
  <si>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</si>
  <si>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</si>
  <si>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</si>
  <si>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</si>
  <si>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</si>
  <si>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</si>
  <si>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</si>
  <si>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</si>
  <si>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</si>
  <si>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</si>
  <si>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</si>
  <si>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</si>
  <si>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</si>
  <si>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</si>
  <si>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</si>
  <si>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</si>
  <si>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</si>
  <si>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</si>
  <si>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</si>
  <si>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</si>
  <si>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</si>
  <si>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</si>
  <si>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</si>
  <si>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</si>
  <si>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</si>
  <si>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</si>
  <si>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</si>
  <si>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</si>
  <si>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</si>
  <si>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</si>
  <si>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</si>
  <si>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</si>
  <si>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</si>
  <si>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</si>
  <si>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</si>
  <si>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</si>
  <si>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</si>
  <si>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</si>
  <si>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</si>
  <si>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</si>
  <si>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</si>
  <si>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</si>
  <si>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</si>
  <si>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</si>
  <si>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</si>
  <si>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</si>
  <si>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</si>
  <si>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</si>
  <si>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</si>
  <si>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</si>
  <si>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</si>
  <si>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</si>
  <si>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</si>
  <si>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</si>
  <si>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</si>
  <si>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</si>
  <si>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</si>
  <si>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</si>
  <si>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</si>
  <si>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</si>
  <si>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</si>
  <si>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</si>
  <si>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</si>
  <si>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</si>
  <si>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</si>
  <si>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</si>
  <si>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</si>
  <si>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</si>
  <si>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</si>
  <si>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</si>
  <si>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</si>
  <si>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</si>
  <si>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</si>
  <si>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</si>
  <si>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</si>
  <si>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</si>
  <si>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</si>
  <si>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</si>
  <si>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</si>
  <si>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</si>
  <si>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</si>
  <si>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</si>
  <si>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</si>
  <si>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</si>
  <si>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</si>
  <si>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</si>
  <si>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</si>
  <si>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</si>
  <si>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</si>
  <si>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</si>
  <si>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</si>
  <si>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</si>
  <si>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</si>
  <si>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</si>
  <si>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</si>
  <si>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</si>
  <si>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</si>
  <si>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</si>
  <si>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</si>
  <si>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</si>
  <si>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</si>
  <si>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</si>
  <si>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</si>
  <si>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</si>
  <si>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</si>
  <si>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</si>
  <si>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</si>
  <si>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</si>
  <si>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</si>
  <si>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</si>
  <si>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</si>
  <si>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</si>
  <si>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</si>
  <si>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</si>
  <si>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</si>
  <si>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</si>
  <si>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</si>
  <si>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</si>
  <si>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</si>
  <si>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</si>
  <si>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</si>
  <si>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</si>
  <si>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</si>
  <si>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</si>
  <si>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</si>
  <si>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</si>
  <si>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</si>
  <si>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</si>
  <si>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</si>
  <si>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</si>
  <si>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</si>
  <si>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</si>
  <si>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</si>
  <si>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</si>
  <si>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</si>
  <si>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</si>
  <si>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</si>
  <si>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</si>
  <si>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</si>
  <si>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</si>
  <si>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</si>
  <si>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</si>
  <si>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</si>
  <si>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</si>
  <si>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</si>
  <si>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</si>
  <si>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</si>
  <si>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</si>
  <si>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</si>
  <si>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</si>
  <si>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</si>
  <si>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</si>
  <si>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</si>
  <si>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</si>
  <si>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</si>
  <si>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</si>
  <si>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</si>
  <si>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</si>
  <si>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</si>
  <si>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</si>
  <si>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</si>
  <si>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</si>
  <si>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</si>
  <si>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</si>
  <si>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</si>
  <si>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</si>
  <si>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</si>
  <si>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</si>
  <si>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</si>
  <si>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</si>
  <si>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</si>
  <si>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</si>
  <si>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</si>
  <si>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</si>
  <si>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</si>
  <si>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</si>
  <si>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</si>
  <si>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</si>
  <si>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</si>
  <si>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</si>
  <si>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</si>
  <si>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</si>
  <si>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</si>
  <si>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</si>
  <si>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</si>
  <si>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</si>
  <si>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</si>
  <si>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</si>
  <si>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</si>
  <si>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</si>
  <si>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</si>
  <si>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</si>
  <si>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</si>
  <si>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</si>
  <si>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</si>
  <si>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</si>
  <si>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</si>
  <si>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</si>
  <si>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</si>
  <si>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</si>
  <si>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</si>
  <si>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</si>
  <si>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</si>
  <si>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</si>
  <si>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</si>
  <si>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</si>
  <si>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</si>
  <si>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</si>
  <si>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</si>
  <si>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</si>
  <si>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</si>
  <si>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</si>
  <si>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</si>
  <si>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</si>
  <si>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</si>
  <si>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</si>
  <si>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</si>
  <si>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</si>
  <si>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</si>
  <si>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</si>
  <si>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</si>
  <si>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</si>
  <si>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</si>
  <si>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</si>
  <si>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</si>
  <si>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</si>
  <si>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</si>
  <si>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</si>
  <si>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</si>
  <si>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</si>
  <si>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</si>
  <si>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</si>
  <si>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</si>
  <si>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</si>
  <si>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</si>
  <si>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</si>
  <si>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</si>
  <si>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</si>
  <si>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</si>
  <si>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</si>
  <si>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</si>
  <si>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</si>
  <si>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</si>
  <si>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</si>
  <si>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</si>
  <si>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</si>
  <si>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</si>
  <si>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</si>
  <si>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</si>
  <si>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</si>
  <si>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</si>
  <si>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</si>
  <si>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</si>
  <si>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</si>
  <si>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</si>
  <si>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</si>
  <si>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</si>
  <si>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</si>
  <si>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</si>
  <si>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</si>
  <si>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</si>
  <si>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</si>
  <si>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</si>
  <si>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</si>
  <si>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</si>
  <si>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</si>
  <si>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</si>
  <si>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</si>
  <si>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</si>
  <si>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</si>
  <si>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</si>
  <si>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</si>
  <si>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</si>
  <si>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</si>
  <si>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</si>
  <si>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</si>
  <si>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</si>
  <si>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</si>
  <si>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</si>
  <si>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</si>
  <si>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</si>
  <si>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</si>
  <si>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</si>
  <si>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</si>
  <si>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</si>
  <si>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</si>
  <si>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</si>
  <si>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</si>
  <si>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</si>
  <si>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</si>
  <si>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</si>
  <si>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</si>
  <si>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</si>
  <si>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</si>
  <si>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</si>
  <si>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</si>
  <si>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</si>
  <si>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</si>
  <si>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</si>
  <si>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</si>
  <si>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</si>
  <si>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</si>
  <si>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</si>
  <si>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</si>
  <si>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</si>
  <si>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</si>
  <si>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</si>
  <si>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</si>
  <si>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</si>
  <si>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</si>
  <si>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</si>
  <si>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</si>
  <si>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</si>
  <si>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</si>
  <si>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</si>
  <si>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</si>
  <si>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</si>
  <si>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</si>
  <si>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</si>
  <si>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</si>
  <si>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</si>
  <si>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</si>
  <si>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</si>
  <si>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</si>
  <si>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</si>
  <si>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</si>
  <si>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</si>
  <si>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</si>
  <si>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</si>
  <si>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</si>
  <si>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</si>
  <si>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</si>
  <si>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</si>
  <si>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</si>
  <si>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</si>
  <si>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</si>
  <si>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</si>
  <si>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</si>
  <si>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</si>
  <si>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</si>
  <si>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</si>
  <si>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</si>
  <si>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</si>
  <si>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</si>
  <si>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</si>
  <si>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</si>
  <si>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</si>
  <si>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</si>
  <si>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</si>
  <si>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</si>
  <si>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</si>
  <si>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</si>
  <si>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</si>
  <si>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</si>
  <si>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</si>
  <si>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</si>
  <si>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</si>
  <si>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</si>
  <si>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</si>
  <si>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</si>
  <si>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</si>
  <si>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</si>
  <si>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</si>
  <si>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</si>
  <si>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</si>
  <si>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</si>
  <si>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</si>
  <si>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</si>
  <si>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</si>
  <si>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</si>
  <si>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</si>
  <si>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</si>
  <si>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</si>
  <si>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</si>
  <si>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</si>
  <si>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</si>
  <si>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</si>
  <si>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</si>
  <si>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</si>
  <si>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</si>
  <si>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</si>
  <si>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</si>
  <si>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</si>
  <si>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</si>
  <si>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</si>
  <si>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</si>
  <si>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</si>
  <si>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</si>
  <si>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</si>
  <si>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</si>
  <si>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</si>
  <si>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</si>
  <si>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</si>
  <si>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</si>
  <si>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</si>
  <si>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</si>
  <si>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</si>
  <si>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</si>
  <si>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</si>
  <si>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</si>
  <si>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</si>
  <si>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</si>
  <si>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</si>
  <si>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</si>
  <si>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</si>
  <si>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</si>
  <si>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</si>
  <si>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</si>
  <si>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</si>
  <si>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</si>
  <si>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</si>
  <si>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</si>
  <si>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</si>
  <si>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</si>
  <si>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</si>
  <si>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</si>
  <si>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</si>
  <si>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</si>
  <si>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</si>
  <si>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</si>
  <si>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</si>
  <si>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</si>
  <si>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</si>
  <si>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</si>
  <si>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</si>
  <si>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</si>
  <si>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</si>
  <si>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</si>
  <si>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</si>
  <si>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</si>
  <si>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</si>
  <si>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</si>
  <si>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</si>
  <si>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</si>
  <si>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</si>
  <si>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</si>
  <si>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</si>
  <si>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</si>
  <si>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</si>
  <si>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</si>
  <si>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</si>
  <si>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</si>
  <si>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</si>
  <si>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</si>
  <si>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</si>
  <si>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</si>
  <si>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</si>
  <si>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</si>
  <si>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</si>
  <si>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</si>
  <si>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</si>
  <si>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</si>
  <si>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</si>
  <si>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</si>
  <si>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</si>
  <si>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</si>
  <si>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</si>
  <si>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</si>
  <si>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</si>
  <si>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</si>
  <si>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</si>
  <si>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</si>
  <si>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</si>
  <si>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</si>
  <si>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</si>
  <si>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</si>
  <si>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</si>
  <si>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</si>
  <si>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</si>
  <si>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</si>
  <si>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</si>
  <si>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</si>
  <si>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</si>
  <si>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</si>
  <si>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</si>
  <si>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</si>
  <si>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</si>
  <si>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</si>
  <si>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</si>
  <si>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</si>
  <si>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</si>
  <si>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</si>
  <si>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</si>
  <si>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</si>
  <si>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</si>
  <si>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</si>
  <si>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</si>
  <si>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</si>
  <si>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</si>
  <si>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</si>
  <si>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</si>
  <si>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</si>
  <si>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</si>
  <si>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</si>
  <si>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</si>
  <si>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</si>
  <si>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</si>
  <si>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</si>
  <si>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</si>
  <si>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</si>
  <si>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</si>
  <si>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</si>
  <si>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</si>
  <si>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</si>
  <si>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</si>
  <si>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</si>
  <si>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</si>
  <si>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</si>
  <si>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</si>
  <si>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</si>
  <si>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</si>
  <si>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</si>
  <si>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</si>
  <si>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</si>
  <si>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</si>
  <si>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</si>
  <si>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</si>
  <si>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</si>
  <si>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</si>
  <si>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</si>
  <si>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</si>
  <si>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</si>
  <si>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</si>
  <si>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</si>
  <si>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</si>
  <si>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</si>
  <si>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</si>
  <si>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</si>
  <si>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</si>
  <si>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</si>
  <si>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</si>
  <si>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</si>
  <si>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</si>
  <si>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</si>
  <si>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</si>
  <si>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</si>
  <si>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</si>
  <si>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</si>
  <si>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</si>
  <si>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</si>
  <si>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</si>
  <si>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</si>
  <si>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</si>
  <si>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</si>
  <si>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</si>
  <si>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</si>
  <si>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</si>
  <si>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</si>
  <si>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</si>
  <si>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</si>
  <si>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</si>
  <si>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</si>
  <si>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</si>
  <si>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</si>
  <si>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</si>
  <si>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</si>
  <si>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</si>
  <si>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</si>
  <si>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</si>
  <si>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</si>
  <si>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</si>
  <si>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</si>
  <si>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</si>
  <si>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</si>
  <si>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</si>
  <si>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</si>
  <si>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</si>
  <si>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</si>
  <si>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</si>
  <si>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</si>
  <si>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</si>
  <si>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</si>
  <si>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</si>
  <si>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</si>
  <si>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</si>
  <si>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</si>
  <si>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</si>
  <si>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</si>
  <si>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</si>
  <si>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</si>
  <si>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</si>
  <si>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</si>
  <si>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</si>
  <si>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</si>
  <si>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</si>
  <si>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</si>
  <si>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</si>
  <si>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</si>
  <si>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</si>
  <si>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</si>
  <si>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</si>
  <si>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</si>
  <si>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</si>
  <si>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</si>
  <si>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</si>
  <si>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</si>
  <si>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</si>
  <si>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</si>
  <si>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</si>
  <si>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</si>
  <si>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</si>
  <si>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</si>
  <si>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</si>
  <si>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</si>
  <si>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</si>
  <si>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</si>
  <si>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</si>
  <si>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</si>
  <si>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</si>
  <si>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</si>
  <si>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</si>
  <si>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</si>
  <si>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</si>
  <si>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</si>
  <si>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</si>
  <si>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</si>
  <si>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</si>
  <si>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</si>
  <si>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</si>
  <si>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</si>
  <si>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</si>
  <si>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</si>
  <si>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</si>
  <si>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</si>
  <si>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</si>
  <si>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</si>
  <si>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</si>
  <si>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</si>
  <si>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</si>
  <si>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</si>
  <si>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</si>
  <si>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</si>
  <si>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</si>
  <si>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</si>
  <si>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</si>
  <si>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</si>
  <si>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</si>
  <si>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</si>
  <si>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</si>
  <si>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</si>
  <si>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</si>
  <si>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</si>
  <si>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</si>
  <si>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</si>
  <si>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</si>
  <si>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</si>
  <si>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</si>
  <si>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</si>
  <si>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</si>
  <si>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</si>
  <si>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</si>
  <si>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</si>
  <si>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</si>
  <si>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</si>
  <si>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</si>
  <si>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</si>
  <si>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</si>
  <si>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</si>
  <si>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</si>
  <si>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</si>
  <si>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</si>
  <si>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</si>
  <si>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</si>
  <si>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</si>
  <si>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</si>
  <si>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</si>
  <si>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</si>
  <si>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</si>
  <si>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</si>
  <si>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</si>
  <si>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</si>
  <si>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</si>
  <si>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</si>
  <si>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</si>
  <si>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</si>
  <si>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</si>
  <si>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</si>
  <si>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</si>
  <si>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</si>
  <si>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</si>
  <si>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</si>
  <si>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</si>
  <si>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</si>
  <si>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</si>
  <si>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</si>
  <si>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</si>
  <si>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</si>
  <si>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</si>
  <si>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</si>
  <si>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</si>
  <si>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</si>
  <si>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</si>
  <si>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</si>
  <si>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</si>
  <si>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</si>
  <si>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</si>
  <si>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</si>
  <si>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</si>
  <si>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</si>
  <si>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</si>
  <si>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</si>
  <si>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</si>
  <si>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</si>
  <si>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</si>
  <si>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</si>
  <si>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</si>
  <si>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</si>
  <si>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</si>
  <si>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</si>
  <si>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</si>
  <si>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</si>
  <si>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</si>
  <si>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</si>
  <si>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</si>
  <si>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</si>
  <si>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</si>
  <si>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</si>
  <si>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</si>
  <si>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</si>
  <si>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</si>
  <si>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</si>
  <si>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</si>
  <si>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</si>
  <si>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</si>
  <si>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</si>
  <si>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</si>
  <si>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</si>
  <si>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</si>
  <si>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</si>
  <si>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</si>
  <si>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</si>
  <si>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</si>
  <si>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</si>
  <si>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</si>
  <si>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</si>
  <si>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</si>
  <si>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</si>
  <si>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</si>
  <si>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</si>
  <si>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</si>
  <si>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</si>
  <si>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</si>
  <si>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</si>
  <si>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</si>
  <si>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</si>
  <si>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</si>
  <si>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</si>
  <si>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</si>
  <si>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</si>
  <si>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</si>
  <si>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</si>
  <si>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</si>
  <si>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</si>
  <si>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</si>
  <si>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</si>
  <si>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</si>
  <si>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</si>
  <si>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</si>
  <si>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</si>
  <si>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</si>
  <si>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</si>
  <si>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</si>
  <si>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</si>
  <si>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</si>
  <si>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</si>
  <si>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</si>
  <si>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</si>
  <si>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</si>
  <si>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</si>
  <si>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</si>
  <si>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</si>
  <si>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</si>
  <si>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</si>
  <si>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</si>
  <si>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</si>
  <si>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</si>
  <si>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</si>
  <si>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</si>
  <si>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</si>
  <si>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</si>
  <si>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</si>
  <si>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</si>
  <si>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</si>
  <si>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</si>
  <si>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</si>
  <si>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</si>
  <si>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</si>
  <si>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</si>
  <si>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</si>
  <si>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</si>
  <si>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</si>
  <si>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</si>
  <si>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</si>
  <si>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</si>
  <si>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</si>
  <si>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</si>
  <si>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</si>
  <si>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</si>
  <si>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</si>
  <si>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</si>
  <si>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</si>
  <si>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</si>
  <si>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</si>
  <si>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</si>
  <si>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</si>
  <si>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</si>
  <si>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</si>
  <si>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</si>
  <si>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</si>
  <si>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</si>
  <si>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</si>
  <si>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</si>
  <si>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</si>
  <si>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</si>
  <si>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</si>
  <si>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</si>
  <si>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</si>
  <si>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</si>
  <si>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</si>
  <si>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</si>
  <si>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</si>
  <si>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</si>
  <si>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</si>
  <si>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</si>
  <si>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</si>
  <si>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</si>
  <si>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</si>
  <si>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</si>
  <si>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</si>
  <si>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</si>
  <si>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</si>
  <si>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</si>
  <si>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</si>
  <si>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</si>
  <si>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</si>
  <si>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</si>
  <si>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</si>
  <si>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</si>
  <si>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</si>
  <si>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</si>
  <si>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</si>
  <si>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</si>
  <si>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</si>
  <si>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</si>
  <si>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</si>
  <si>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</si>
  <si>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</si>
  <si>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</si>
  <si>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</si>
  <si>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</si>
  <si>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</si>
  <si>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</si>
  <si>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</si>
  <si>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</si>
  <si>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</si>
  <si>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</si>
  <si>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</si>
  <si>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</si>
  <si>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</si>
  <si>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</si>
  <si>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</si>
  <si>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</si>
  <si>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</si>
  <si>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</si>
  <si>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</si>
  <si>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</si>
  <si>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</si>
  <si>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</si>
  <si>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</si>
  <si>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</si>
  <si>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</si>
  <si>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</si>
  <si>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</si>
  <si>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</si>
  <si>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</si>
  <si>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</si>
  <si>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</si>
  <si>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</si>
  <si>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</si>
  <si>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</si>
  <si>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</si>
  <si>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</si>
  <si>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</si>
  <si>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</si>
  <si>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</si>
  <si>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</si>
  <si>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</si>
  <si>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</si>
  <si>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</si>
  <si>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</si>
  <si>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</si>
  <si>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</si>
  <si>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</si>
  <si>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</si>
  <si>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</si>
  <si>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</si>
  <si>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</si>
  <si>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</si>
  <si>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</si>
  <si>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</si>
  <si>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</si>
  <si>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</si>
  <si>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</si>
  <si>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</si>
  <si>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</si>
  <si>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</si>
  <si>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</si>
  <si>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</si>
  <si>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</si>
  <si>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</si>
  <si>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</si>
  <si>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</si>
  <si>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</si>
  <si>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</si>
  <si>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</si>
  <si>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</si>
  <si>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</si>
  <si>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</si>
  <si>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</si>
  <si>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</si>
  <si>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</si>
  <si>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</si>
  <si>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</si>
  <si>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</si>
  <si>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</si>
  <si>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</si>
  <si>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</si>
  <si>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</si>
  <si>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</si>
  <si>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</si>
  <si>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</si>
  <si>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</si>
  <si>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</si>
  <si>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</si>
  <si>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</si>
  <si>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</si>
  <si>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</si>
  <si>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</si>
  <si>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</si>
  <si>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</si>
  <si>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</si>
  <si>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</si>
  <si>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</si>
  <si>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</si>
  <si>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</si>
  <si>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</si>
  <si>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</si>
  <si>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</si>
  <si>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</si>
  <si>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</si>
  <si>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</si>
  <si>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</si>
  <si>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</si>
  <si>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</si>
  <si>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</si>
  <si>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</si>
  <si>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</si>
  <si>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</si>
  <si>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</si>
  <si>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</si>
  <si>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</si>
  <si>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</si>
  <si>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</si>
  <si>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</si>
  <si>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</si>
  <si>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</si>
  <si>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</si>
  <si>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</si>
  <si>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</si>
  <si>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</si>
  <si>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</si>
  <si>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</si>
  <si>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</si>
  <si>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</si>
  <si>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</si>
  <si>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</si>
  <si>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</si>
  <si>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</si>
  <si>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</si>
  <si>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</si>
  <si>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</si>
  <si>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</si>
  <si>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</si>
  <si>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</si>
  <si>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</si>
  <si>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</si>
  <si>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</si>
  <si>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</si>
  <si>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</si>
  <si>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</si>
  <si>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</si>
  <si>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</si>
  <si>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</si>
  <si>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</si>
  <si>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</si>
  <si>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</si>
  <si>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</si>
  <si>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</si>
  <si>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</si>
  <si>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</si>
  <si>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</si>
  <si>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</si>
  <si>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</si>
  <si>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</si>
  <si>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</si>
  <si>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</si>
  <si>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</si>
  <si>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</si>
  <si>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</si>
  <si>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</si>
  <si>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</si>
  <si>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</si>
  <si>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</si>
  <si>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</si>
  <si>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</si>
  <si>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</si>
  <si>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</si>
  <si>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</si>
  <si>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</si>
  <si>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</si>
  <si>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</si>
  <si>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</si>
  <si>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</si>
  <si>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</si>
  <si>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</si>
  <si>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</si>
  <si>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</si>
  <si>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</si>
  <si>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</si>
  <si>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</si>
  <si>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</si>
  <si>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</si>
  <si>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</si>
  <si>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</si>
  <si>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</si>
  <si>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</si>
  <si>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</si>
  <si>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</si>
  <si>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</si>
  <si>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</si>
  <si>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</si>
  <si>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</si>
  <si>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</si>
  <si>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</si>
  <si>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</si>
  <si>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</si>
  <si>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</si>
  <si>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</si>
  <si>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</si>
  <si>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</si>
  <si>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</si>
  <si>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</si>
  <si>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</si>
  <si>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</si>
  <si>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</si>
  <si>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</si>
  <si>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</si>
  <si>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</si>
  <si>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</si>
  <si>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</si>
  <si>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</si>
  <si>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</si>
  <si>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</si>
  <si>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</si>
  <si>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</si>
  <si>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</si>
  <si>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</si>
  <si>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</si>
  <si>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</si>
  <si>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</si>
  <si>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</si>
  <si>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</si>
  <si>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</si>
  <si>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</si>
  <si>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</si>
  <si>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</si>
  <si>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</si>
  <si>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</si>
  <si>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</si>
  <si>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</si>
  <si>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</si>
  <si>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</si>
  <si>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</si>
  <si>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</si>
  <si>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</si>
  <si>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</si>
  <si>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</si>
  <si>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</si>
  <si>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</si>
  <si>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</si>
  <si>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</si>
  <si>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</si>
  <si>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</si>
  <si>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</si>
  <si>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</si>
  <si>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</si>
  <si>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</si>
  <si>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</si>
  <si>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</si>
  <si>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</si>
  <si>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</si>
  <si>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</si>
  <si>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</si>
  <si>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</si>
  <si>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</si>
  <si>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</si>
  <si>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</si>
  <si>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</si>
  <si>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</si>
  <si>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</si>
  <si>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</si>
  <si>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</si>
  <si>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</si>
  <si>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</si>
  <si>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</si>
  <si>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</si>
  <si>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</si>
  <si>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</si>
  <si>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</si>
  <si>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</si>
  <si>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</si>
  <si>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</si>
  <si>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</si>
  <si>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</si>
  <si>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</si>
  <si>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</si>
  <si>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</si>
  <si>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</si>
  <si>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</si>
  <si>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</si>
  <si>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</si>
  <si>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</si>
  <si>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</si>
  <si>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</si>
  <si>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</si>
  <si>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</si>
  <si>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</si>
  <si>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</si>
  <si>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</si>
  <si>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</si>
  <si>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</si>
  <si>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</si>
  <si>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</si>
  <si>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</si>
  <si>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</si>
  <si>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</si>
  <si>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</si>
  <si>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</si>
  <si>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</si>
  <si>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</si>
  <si>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</si>
  <si>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</si>
  <si>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</si>
  <si>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</si>
  <si>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</si>
  <si>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</si>
  <si>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</si>
  <si>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</si>
  <si>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</si>
  <si>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</si>
  <si>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</si>
  <si>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</si>
  <si>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</si>
  <si>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</si>
  <si>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</si>
  <si>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</si>
  <si>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</si>
  <si>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</si>
  <si>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</si>
  <si>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</si>
  <si>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</si>
  <si>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</si>
  <si>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</si>
  <si>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</si>
  <si>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</si>
  <si>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</si>
  <si>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</si>
  <si>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</si>
  <si>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</si>
  <si>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</si>
  <si>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</si>
  <si>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</si>
  <si>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</si>
  <si>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</si>
  <si>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</si>
  <si>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</si>
  <si>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</si>
  <si>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</si>
  <si>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</si>
  <si>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</si>
  <si>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</si>
  <si>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</si>
  <si>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</si>
  <si>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</si>
  <si>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</si>
  <si>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</si>
  <si>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</si>
  <si>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</si>
  <si>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</si>
  <si>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</si>
  <si>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</si>
  <si>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</si>
  <si>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</si>
  <si>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</si>
  <si>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</si>
  <si>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</si>
  <si>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</si>
  <si>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</si>
  <si>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</si>
  <si>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</si>
  <si>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</si>
  <si>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</si>
  <si>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</si>
  <si>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</si>
  <si>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</si>
  <si>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</si>
  <si>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</si>
  <si>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</si>
  <si>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</si>
  <si>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</si>
  <si>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</si>
  <si>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</si>
  <si>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</si>
  <si>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</si>
  <si>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</si>
  <si>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</si>
  <si>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</si>
  <si>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</si>
  <si>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</si>
  <si>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</si>
  <si>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</si>
  <si>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</si>
  <si>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</si>
  <si>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</si>
  <si>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</si>
  <si>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</si>
  <si>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</si>
  <si>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</si>
  <si>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</si>
  <si>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</si>
  <si>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</si>
  <si>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</si>
  <si>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</si>
  <si>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</si>
  <si>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</si>
  <si>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</si>
  <si>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</si>
  <si>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</si>
  <si>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</si>
  <si>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</si>
  <si>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</si>
  <si>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</si>
  <si>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</si>
  <si>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</si>
  <si>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</si>
  <si>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</si>
  <si>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</si>
  <si>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</si>
  <si>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</si>
  <si>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</si>
  <si>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</si>
  <si>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</si>
  <si>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</si>
  <si>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</si>
  <si>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</si>
  <si>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</si>
  <si>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</si>
  <si>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</si>
  <si>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</si>
  <si>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</si>
  <si>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</si>
  <si>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</si>
  <si>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</si>
  <si>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</si>
  <si>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</si>
  <si>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</si>
  <si>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</si>
  <si>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</si>
  <si>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</si>
  <si>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</si>
  <si>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</si>
  <si>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</si>
  <si>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</si>
  <si>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</si>
  <si>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</si>
  <si>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</si>
  <si>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</si>
  <si>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</si>
  <si>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</si>
  <si>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</si>
  <si>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</si>
  <si>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</si>
  <si>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</si>
  <si>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</si>
  <si>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</si>
  <si>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</si>
  <si>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</si>
  <si>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</si>
  <si>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</si>
  <si>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</si>
  <si>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</si>
  <si>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</si>
  <si>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</si>
  <si>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</si>
  <si>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</si>
  <si>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</si>
  <si>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</si>
  <si>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</si>
  <si>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</si>
  <si>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</si>
  <si>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</si>
  <si>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</si>
  <si>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</si>
  <si>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</si>
  <si>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</si>
  <si>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</si>
  <si>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</si>
  <si>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</si>
  <si>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</si>
  <si>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</si>
  <si>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</si>
  <si>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</si>
  <si>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</si>
  <si>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</si>
  <si>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</si>
  <si>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</si>
  <si>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</si>
  <si>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</si>
  <si>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</si>
  <si>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</si>
  <si>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</si>
  <si>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</si>
  <si>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</si>
  <si>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</si>
  <si>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</si>
  <si>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</si>
  <si>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</si>
  <si>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</si>
  <si>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</si>
  <si>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</si>
  <si>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</si>
  <si>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</si>
  <si>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</si>
  <si>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</si>
  <si>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</si>
  <si>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</si>
  <si>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</si>
  <si>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</si>
  <si>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</si>
  <si>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</si>
  <si>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</si>
  <si>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</si>
  <si>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</si>
  <si>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</si>
  <si>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</si>
  <si>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</si>
  <si>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</si>
  <si>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</si>
  <si>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</si>
  <si>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</si>
  <si>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</si>
  <si>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</si>
  <si>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</si>
  <si>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</si>
  <si>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</si>
  <si>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</si>
  <si>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</si>
  <si>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</si>
  <si>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</si>
  <si>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</si>
  <si>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</si>
  <si>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</si>
  <si>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</si>
  <si>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</si>
  <si>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</si>
  <si>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</si>
  <si>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</si>
  <si>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</si>
  <si>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</si>
  <si>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</si>
  <si>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</si>
  <si>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</si>
  <si>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</si>
  <si>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</si>
  <si>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</si>
  <si>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</si>
  <si>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</si>
  <si>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</si>
  <si>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</si>
  <si>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</si>
  <si>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</si>
  <si>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</si>
  <si>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</si>
  <si>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</si>
  <si>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</si>
  <si>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</si>
  <si>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</si>
  <si>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</si>
  <si>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</si>
  <si>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</si>
  <si>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</si>
  <si>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</si>
  <si>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</si>
  <si>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</si>
  <si>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</si>
  <si>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</si>
  <si>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</si>
  <si>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</si>
  <si>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</si>
  <si>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</si>
  <si>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</si>
  <si>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</si>
  <si>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</si>
  <si>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</si>
  <si>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</si>
  <si>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</si>
  <si>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</si>
  <si>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</si>
  <si>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</si>
  <si>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</si>
  <si>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</si>
  <si>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</si>
  <si>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</si>
  <si>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</si>
  <si>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</si>
  <si>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</si>
  <si>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</si>
  <si>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</si>
  <si>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</si>
  <si>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</si>
  <si>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</si>
  <si>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</si>
  <si>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</si>
  <si>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</si>
  <si>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</si>
  <si>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</si>
  <si>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</si>
  <si>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</si>
  <si>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</si>
  <si>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</si>
  <si>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</si>
  <si>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</si>
  <si>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</si>
  <si>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</si>
  <si>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</si>
  <si>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</si>
  <si>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</si>
  <si>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</si>
  <si>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</si>
  <si>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</si>
  <si>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</si>
  <si>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</si>
  <si>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</si>
  <si>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</si>
  <si>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</si>
  <si>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</si>
  <si>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</si>
  <si>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</si>
  <si>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</si>
  <si>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</si>
  <si>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</si>
  <si>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</si>
  <si>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</si>
  <si>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</si>
  <si>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</si>
  <si>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</si>
  <si>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</si>
  <si>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</si>
  <si>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</si>
  <si>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</si>
  <si>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</si>
  <si>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</si>
  <si>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</si>
  <si>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</si>
  <si>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</si>
  <si>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</si>
  <si>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</si>
  <si>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</si>
  <si>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</si>
  <si>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</si>
  <si>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</si>
  <si>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</si>
  <si>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</si>
  <si>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</si>
  <si>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</si>
  <si>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</si>
  <si>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</si>
  <si>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</si>
  <si>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</si>
  <si>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</si>
  <si>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</si>
  <si>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</si>
  <si>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</si>
  <si>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</si>
  <si>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</si>
  <si>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</si>
  <si>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</si>
  <si>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</si>
  <si>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</si>
  <si>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</si>
  <si>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</si>
  <si>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</si>
  <si>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</si>
  <si>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</si>
  <si>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</si>
  <si>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</si>
  <si>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</si>
  <si>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</si>
  <si>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</si>
  <si>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</si>
  <si>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</si>
  <si>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</si>
  <si>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</si>
  <si>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</si>
  <si>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</si>
  <si>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</si>
  <si>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</si>
  <si>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</si>
  <si>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</si>
  <si>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</si>
  <si>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</si>
  <si>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</si>
  <si>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</si>
  <si>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</si>
  <si>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</si>
  <si>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</si>
  <si>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</si>
  <si>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</si>
  <si>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</si>
  <si>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</si>
  <si>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</si>
  <si>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</si>
  <si>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</si>
  <si>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</si>
  <si>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</si>
  <si>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</si>
  <si>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</si>
  <si>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</si>
  <si>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</si>
  <si>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</si>
  <si>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</si>
  <si>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</si>
  <si>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</si>
  <si>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</si>
  <si>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</si>
  <si>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</si>
  <si>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</si>
  <si>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</si>
  <si>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</si>
  <si>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</si>
  <si>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</si>
  <si>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</si>
  <si>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</si>
  <si>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</si>
  <si>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</si>
  <si>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</si>
  <si>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</si>
  <si>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</si>
  <si>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</si>
  <si>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</si>
  <si>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</si>
  <si>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</si>
  <si>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</si>
  <si>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</si>
  <si>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</si>
  <si>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</si>
  <si>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</si>
  <si>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</si>
  <si>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</si>
  <si>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</si>
  <si>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</si>
  <si>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</si>
  <si>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</si>
  <si>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</si>
  <si>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</si>
  <si>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</si>
  <si>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</si>
  <si>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</si>
  <si>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</si>
  <si>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</si>
  <si>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</si>
  <si>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</si>
  <si>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</si>
  <si>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</si>
  <si>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</si>
  <si>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</si>
  <si>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</si>
  <si>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</si>
  <si>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</si>
  <si>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</si>
  <si>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</si>
  <si>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</si>
  <si>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</si>
  <si>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</si>
  <si>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</si>
  <si>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</si>
  <si>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</si>
  <si>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</si>
  <si>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</si>
  <si>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</si>
  <si>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</si>
  <si>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</si>
  <si>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</si>
  <si>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</si>
  <si>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</si>
  <si>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</si>
  <si>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</si>
  <si>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</si>
  <si>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</si>
  <si>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</si>
  <si>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</si>
  <si>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</si>
  <si>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</si>
  <si>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</si>
  <si>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</si>
  <si>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</si>
  <si>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</si>
  <si>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</si>
  <si>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</si>
  <si>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</si>
  <si>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</si>
  <si>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</si>
  <si>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</si>
  <si>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</si>
  <si>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</si>
  <si>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</si>
  <si>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</si>
  <si>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</si>
  <si>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</si>
  <si>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</si>
  <si>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</si>
  <si>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</si>
  <si>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</si>
  <si>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</si>
  <si>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</si>
  <si>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</si>
  <si>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</si>
  <si>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</si>
  <si>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</si>
  <si>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</si>
  <si>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</si>
  <si>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</si>
  <si>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</si>
  <si>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</si>
  <si>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</si>
  <si>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</si>
  <si>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</si>
  <si>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</si>
  <si>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</si>
  <si>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</si>
  <si>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</si>
  <si>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</si>
  <si>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</si>
  <si>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</si>
  <si>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</si>
  <si>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</si>
  <si>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</si>
  <si>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</si>
  <si>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</si>
  <si>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</si>
  <si>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</si>
  <si>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</si>
  <si>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</si>
  <si>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</si>
  <si>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</si>
  <si>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</si>
  <si>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</si>
  <si>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</si>
  <si>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</si>
  <si>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</si>
  <si>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</si>
  <si>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</si>
  <si>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</si>
  <si>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</si>
  <si>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</si>
  <si>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</si>
  <si>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</si>
  <si>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</si>
  <si>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</si>
  <si>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</si>
  <si>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</si>
  <si>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</si>
  <si>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</si>
  <si>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</si>
  <si>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</si>
  <si>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</si>
  <si>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</si>
  <si>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</si>
  <si>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</si>
  <si>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</si>
  <si>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</si>
  <si>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</si>
  <si>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</si>
  <si>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</si>
  <si>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</si>
  <si>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</si>
  <si>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</si>
  <si>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</si>
  <si>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</si>
  <si>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</si>
  <si>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</si>
  <si>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</si>
  <si>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</si>
  <si>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</si>
  <si>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</si>
  <si>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</si>
  <si>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</si>
  <si>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</si>
  <si>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</si>
  <si>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</si>
  <si>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</si>
  <si>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</si>
  <si>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</si>
  <si>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</si>
  <si>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</si>
  <si>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</si>
  <si>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</si>
  <si>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</si>
  <si>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</si>
  <si>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</si>
  <si>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</si>
  <si>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</si>
  <si>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</si>
  <si>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</si>
  <si>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</si>
  <si>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</si>
  <si>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</si>
  <si>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</si>
  <si>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</si>
  <si>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</si>
  <si>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</si>
  <si>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</si>
  <si>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</si>
  <si>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</si>
  <si>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</si>
  <si>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</si>
  <si>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</si>
  <si>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</si>
  <si>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</si>
  <si>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</si>
  <si>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</si>
  <si>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</si>
  <si>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</si>
  <si>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</si>
  <si>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</si>
  <si>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</si>
  <si>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</si>
  <si>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</si>
  <si>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</si>
  <si>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</si>
  <si>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</si>
  <si>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</si>
  <si>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</si>
  <si>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</si>
  <si>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</si>
  <si>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</si>
  <si>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</si>
  <si>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</si>
  <si>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</si>
  <si>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</si>
  <si>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</si>
  <si>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</si>
  <si>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</si>
  <si>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</si>
  <si>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</si>
  <si>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</si>
  <si>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</si>
  <si>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</si>
  <si>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</si>
  <si>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</si>
  <si>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</si>
  <si>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</si>
  <si>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</si>
  <si>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</si>
  <si>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</si>
  <si>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</si>
  <si>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</si>
  <si>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</si>
  <si>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</si>
  <si>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</si>
  <si>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</si>
  <si>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</si>
  <si>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</si>
  <si>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</si>
  <si>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</si>
  <si>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</si>
  <si>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</si>
  <si>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</si>
  <si>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</si>
  <si>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</si>
  <si>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</si>
  <si>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</si>
  <si>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</si>
  <si>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</si>
  <si>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</si>
  <si>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</si>
  <si>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</si>
  <si>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</si>
  <si>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</si>
  <si>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</si>
  <si>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</si>
  <si>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</si>
  <si>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</si>
  <si>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</si>
  <si>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</si>
  <si>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</si>
  <si>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</si>
  <si>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</si>
  <si>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</si>
  <si>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</si>
  <si>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</si>
  <si>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</si>
  <si>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</si>
  <si>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</si>
  <si>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</si>
  <si>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</si>
  <si>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</si>
  <si>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</si>
  <si>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</si>
  <si>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</si>
  <si>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</si>
  <si>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</si>
  <si>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</si>
  <si>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</si>
  <si>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</si>
  <si>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</si>
  <si>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</si>
  <si>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</si>
  <si>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</si>
  <si>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</si>
  <si>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</si>
  <si>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</si>
  <si>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</si>
  <si>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</si>
  <si>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</si>
  <si>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</si>
  <si>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</si>
  <si>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</si>
  <si>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</si>
  <si>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</si>
  <si>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</si>
  <si>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</si>
  <si>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</si>
  <si>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</si>
  <si>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</si>
  <si>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</si>
  <si>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</si>
  <si>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</si>
  <si>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</si>
  <si>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</si>
  <si>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</si>
  <si>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</si>
  <si>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</si>
  <si>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</si>
  <si>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</si>
  <si>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</si>
  <si>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</si>
  <si>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</si>
  <si>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</si>
  <si>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</si>
  <si>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</si>
  <si>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</si>
  <si>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</si>
  <si>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</si>
  <si>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</si>
  <si>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</si>
  <si>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</si>
  <si>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</si>
  <si>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</si>
  <si>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</si>
  <si>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</si>
  <si>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</si>
  <si>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</si>
  <si>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</si>
  <si>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</si>
  <si>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</si>
  <si>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</si>
  <si>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</si>
  <si>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</si>
  <si>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</si>
  <si>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</si>
  <si>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</si>
  <si>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</si>
  <si>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</si>
  <si>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</si>
  <si>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</si>
  <si>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</si>
  <si>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</si>
  <si>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</si>
  <si>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</si>
  <si>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</si>
  <si>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</si>
  <si>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</si>
  <si>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</si>
  <si>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</si>
  <si>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</si>
  <si>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</si>
  <si>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</si>
  <si>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</si>
  <si>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</si>
  <si>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</si>
  <si>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</si>
  <si>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</si>
  <si>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</si>
  <si>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</si>
  <si>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</si>
  <si>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</si>
  <si>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</si>
  <si>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</si>
  <si>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</si>
  <si>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</si>
  <si>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</si>
  <si>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</si>
  <si>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</si>
  <si>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</si>
  <si>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</si>
  <si>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</si>
  <si>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</si>
  <si>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</si>
  <si>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</si>
  <si>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</si>
  <si>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</si>
  <si>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</si>
  <si>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</si>
  <si>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</si>
  <si>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</si>
  <si>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</si>
  <si>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</si>
  <si>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</si>
  <si>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</si>
  <si>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</si>
  <si>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</si>
  <si>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</si>
  <si>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</si>
  <si>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</si>
  <si>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</si>
  <si>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</si>
  <si>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</si>
  <si>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</si>
  <si>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</si>
  <si>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</si>
  <si>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</si>
  <si>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</si>
  <si>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</si>
  <si>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</si>
  <si>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</si>
  <si>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</si>
  <si>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</si>
  <si>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</si>
  <si>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</si>
  <si>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</si>
  <si>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</si>
  <si>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</si>
  <si>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</si>
  <si>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</si>
  <si>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</si>
  <si>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</si>
  <si>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</si>
  <si>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</si>
  <si>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</si>
  <si>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</si>
  <si>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</si>
  <si>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</si>
  <si>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</si>
  <si>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</si>
  <si>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</si>
  <si>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</si>
  <si>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</si>
  <si>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</si>
  <si>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</si>
  <si>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</si>
  <si>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</si>
  <si>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</si>
  <si>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</si>
  <si>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</si>
  <si>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</si>
  <si>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</si>
  <si>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</si>
  <si>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</si>
  <si>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</si>
  <si>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</si>
  <si>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</si>
  <si>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</si>
  <si>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</si>
  <si>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</si>
  <si>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</si>
  <si>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</si>
  <si>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</si>
  <si>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</si>
  <si>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</si>
  <si>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</si>
  <si>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</si>
  <si>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</si>
  <si>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</si>
  <si>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</si>
  <si>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</si>
  <si>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</si>
  <si>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</si>
  <si>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</si>
  <si>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</si>
  <si>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</si>
  <si>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</si>
  <si>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</si>
  <si>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</si>
  <si>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</si>
  <si>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</si>
  <si>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</si>
  <si>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</si>
  <si>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</si>
  <si>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</si>
  <si>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</si>
  <si>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</si>
  <si>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</si>
  <si>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</si>
  <si>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</si>
  <si>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</si>
  <si>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</si>
  <si>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</si>
  <si>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</si>
  <si>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</si>
  <si>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</si>
  <si>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</si>
  <si>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</si>
  <si>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</si>
  <si>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</si>
  <si>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</si>
  <si>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</si>
  <si>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</si>
  <si>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</si>
  <si>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</si>
  <si>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</si>
  <si>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</si>
  <si>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</si>
  <si>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</si>
  <si>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</si>
  <si>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</si>
  <si>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</si>
  <si>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</si>
  <si>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</si>
  <si>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</si>
  <si>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</si>
  <si>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</si>
  <si>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</si>
  <si>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</si>
  <si>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</si>
  <si>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</si>
  <si>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</si>
  <si>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</si>
  <si>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</si>
  <si>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</si>
  <si>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</si>
  <si>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</si>
  <si>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</si>
  <si>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</si>
  <si>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</si>
  <si>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</si>
  <si>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</si>
  <si>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</si>
  <si>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</si>
  <si>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</si>
  <si>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</si>
  <si>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</si>
  <si>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</si>
  <si>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</si>
  <si>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</si>
  <si>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</si>
  <si>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</si>
  <si>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</si>
  <si>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</si>
  <si>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</si>
  <si>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</si>
  <si>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</si>
  <si>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</si>
  <si>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</si>
  <si>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</si>
  <si>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</si>
  <si>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</si>
  <si>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</si>
  <si>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</si>
  <si>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</si>
  <si>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</si>
  <si>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</si>
  <si>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</si>
  <si>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</si>
  <si>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</si>
  <si>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</si>
  <si>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</si>
  <si>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</si>
  <si>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</si>
  <si>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</si>
  <si>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</si>
  <si>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</si>
  <si>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</si>
  <si>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</si>
  <si>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</si>
  <si>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</si>
  <si>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</si>
  <si>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</si>
  <si>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</si>
  <si>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</si>
  <si>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</si>
  <si>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</si>
  <si>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</si>
  <si>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</si>
  <si>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</si>
  <si>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</si>
  <si>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</si>
  <si>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</si>
  <si>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</si>
  <si>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</si>
  <si>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</si>
  <si>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</si>
  <si>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</si>
  <si>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</si>
  <si>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</si>
  <si>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</si>
  <si>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</si>
  <si>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</si>
  <si>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</si>
  <si>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</si>
  <si>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</si>
  <si>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</si>
  <si>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</si>
  <si>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</si>
  <si>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</si>
  <si>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</si>
  <si>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</si>
  <si>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</si>
  <si>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</si>
  <si>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</si>
  <si>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</si>
  <si>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</si>
  <si>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</si>
  <si>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</si>
  <si>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</si>
  <si>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</si>
  <si>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</si>
  <si>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</si>
  <si>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</si>
  <si>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</si>
  <si>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</si>
  <si>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</si>
  <si>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</si>
  <si>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</si>
  <si>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</si>
  <si>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</si>
  <si>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</si>
  <si>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</si>
  <si>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</si>
  <si>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</si>
  <si>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</si>
  <si>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</si>
  <si>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</si>
  <si>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</si>
  <si>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</si>
  <si>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</si>
  <si>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</si>
  <si>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</si>
  <si>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</si>
  <si>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</si>
  <si>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</si>
  <si>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</si>
  <si>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</si>
  <si>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</si>
  <si>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</si>
  <si>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</si>
  <si>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</si>
  <si>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</si>
  <si>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</si>
  <si>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</si>
  <si>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</si>
  <si>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</si>
  <si>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</si>
  <si>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</si>
  <si>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</si>
  <si>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</si>
  <si>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</si>
  <si>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</si>
  <si>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</si>
  <si>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</si>
  <si>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</si>
  <si>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</si>
  <si>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</si>
  <si>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</si>
  <si>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</si>
  <si>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</si>
  <si>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</si>
  <si>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</si>
  <si>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</si>
  <si>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</si>
  <si>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</si>
  <si>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</si>
  <si>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</si>
  <si>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</si>
  <si>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</si>
  <si>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</si>
  <si>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</si>
  <si>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</si>
  <si>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</si>
  <si>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</si>
  <si>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</si>
  <si>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</si>
  <si>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</si>
  <si>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RIMEIZE</t>
  </si>
  <si>
    <t xml:space="preserve">NOM_PRELEV_DETERM</t>
  </si>
  <si>
    <t xml:space="preserve">AQUASCOP BIOLOGIE site de Monptellier</t>
  </si>
  <si>
    <t xml:space="preserve">LB_STATION</t>
  </si>
  <si>
    <t xml:space="preserve">LA RIMEIZE A RIMEIZE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</si>
  <si>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</si>
  <si>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</si>
  <si>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</si>
  <si>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</si>
  <si>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IBMR-22-M116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</si>
  <si>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</si>
  <si>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</si>
  <si>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</si>
  <si>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</si>
  <si>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</si>
  <si>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</si>
  <si>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</si>
  <si>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</si>
  <si>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</si>
  <si>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</si>
  <si>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</si>
  <si>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</si>
  <si>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</si>
  <si>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</si>
  <si>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</si>
  <si>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</si>
  <si>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</si>
  <si>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</si>
  <si>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</si>
  <si>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</si>
  <si>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</si>
  <si>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</si>
  <si>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</si>
  <si>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</si>
  <si>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</si>
  <si>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</si>
  <si>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</si>
  <si>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</si>
  <si>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</si>
  <si>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</si>
  <si>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</si>
  <si>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</si>
  <si>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</si>
  <si>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</si>
  <si>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</si>
  <si>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</si>
  <si>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</si>
  <si>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</si>
  <si>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</si>
  <si>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</si>
  <si>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</si>
  <si>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</si>
  <si>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</si>
  <si>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</si>
  <si>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</si>
  <si>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</si>
  <si>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</si>
  <si>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</si>
  <si>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</si>
  <si>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</si>
  <si>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</si>
  <si>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</si>
  <si>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</si>
  <si>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</si>
  <si>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</si>
  <si>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</si>
  <si>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</si>
  <si>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</si>
  <si>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</si>
  <si>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</si>
  <si>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</si>
  <si>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</si>
  <si>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</si>
  <si>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</si>
  <si>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</si>
  <si>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</si>
  <si>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</si>
  <si>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</si>
  <si>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</si>
  <si>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</si>
  <si>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</si>
  <si>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</si>
  <si>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</si>
  <si>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</si>
  <si>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</si>
  <si>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</si>
  <si>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</si>
  <si>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très bas, nombreuses bryophytes hors d'eau, et taxons absents du relevés.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</si>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</sst>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1" colorId="64" zoomScale="90" zoomScaleNormal="90" zoomScalePageLayoutView="100" workbookViewId="0">
      <selection pane="topLeft" activeCell="A101" activeCellId="0" sqref="A101"/>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725611</v>
      </c>
      <c r="G10" s="25"/>
      <c r="H10" s="25"/>
    </row>
    <row r="11" customFormat="false" ht="14.25" hidden="false" customHeight="false" outlineLevel="0" collapsed="false">
      <c r="A11" s="26" t="s">
        <v>5183</v>
      </c>
      <c r="B11" s="30" t="n">
        <v>44783</v>
      </c>
      <c r="D11" s="26" t="s">
        <v>5184</v>
      </c>
      <c r="E11" s="29" t="n">
        <v>6407459</v>
      </c>
      <c r="G11" s="25"/>
      <c r="H11" s="25"/>
    </row>
    <row r="12" customFormat="false" ht="14.25" hidden="false" customHeight="false" outlineLevel="0" collapsed="false">
      <c r="A12" s="26" t="s">
        <v>5185</v>
      </c>
      <c r="B12" s="29" t="s">
        <v>5186</v>
      </c>
      <c r="D12" s="26" t="s">
        <v>5187</v>
      </c>
      <c r="E12" s="29" t="n">
        <v>725706</v>
      </c>
      <c r="G12" s="25"/>
      <c r="H12" s="25"/>
    </row>
    <row r="13" customFormat="false" ht="17.25" hidden="false" customHeight="true" outlineLevel="0" collapsed="false">
      <c r="A13" s="12"/>
      <c r="B13" s="31"/>
      <c r="D13" s="26" t="s">
        <v>5188</v>
      </c>
      <c r="E13" s="29" t="n">
        <v>6407463</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725611</v>
      </c>
    </row>
    <row r="18" customFormat="false" ht="14.25" hidden="false" customHeight="false" outlineLevel="0" collapsed="false">
      <c r="A18" s="36"/>
      <c r="B18" s="37" t="s">
        <v>5196</v>
      </c>
      <c r="C18" s="38" t="n">
        <f aca="false">E11</f>
        <v>6407459</v>
      </c>
    </row>
    <row r="19" customFormat="false" ht="14.25" hidden="false" customHeight="false" outlineLevel="0" collapsed="false">
      <c r="A19" s="33" t="s">
        <v>5197</v>
      </c>
      <c r="B19" s="39" t="n">
        <v>938</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4.8</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70</v>
      </c>
      <c r="D35" s="52" t="s">
        <v>5215</v>
      </c>
      <c r="E35" s="53" t="n">
        <v>30</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4.7</v>
      </c>
      <c r="C37" s="50"/>
      <c r="D37" s="55" t="s">
        <v>5219</v>
      </c>
      <c r="E37" s="34" t="n">
        <v>4.9</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5</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3</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t="n">
        <v>2</v>
      </c>
    </row>
    <row r="58" s="17" customFormat="true" ht="14.25" hidden="false" customHeight="false" outlineLevel="0" collapsed="false">
      <c r="A58" s="33" t="s">
        <v>5238</v>
      </c>
      <c r="B58" s="62" t="n">
        <v>4</v>
      </c>
      <c r="C58" s="50"/>
      <c r="D58" s="26" t="s">
        <v>5238</v>
      </c>
      <c r="E58" s="62" t="n">
        <v>5</v>
      </c>
    </row>
    <row r="59" s="17" customFormat="true" ht="14.25" hidden="false" customHeight="false" outlineLevel="0" collapsed="false">
      <c r="A59" s="33" t="s">
        <v>5239</v>
      </c>
      <c r="B59" s="62"/>
      <c r="C59" s="50"/>
      <c r="D59" s="26" t="s">
        <v>5239</v>
      </c>
      <c r="E59" s="62" t="n">
        <v>3</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3</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2</v>
      </c>
      <c r="C74" s="50"/>
      <c r="D74" s="26" t="s">
        <v>5250</v>
      </c>
      <c r="E74" s="62" t="n">
        <v>2</v>
      </c>
    </row>
    <row r="75" s="17" customFormat="true" ht="14.25" hidden="false" customHeight="false" outlineLevel="0" collapsed="false">
      <c r="A75" s="33" t="s">
        <v>5251</v>
      </c>
      <c r="B75" s="62" t="n">
        <v>2</v>
      </c>
      <c r="C75" s="50"/>
      <c r="D75" s="26" t="s">
        <v>5251</v>
      </c>
      <c r="E75" s="62" t="n">
        <v>3</v>
      </c>
    </row>
    <row r="76" s="17" customFormat="true" ht="14.25" hidden="false" customHeight="false" outlineLevel="0" collapsed="false">
      <c r="A76" s="33" t="s">
        <v>5252</v>
      </c>
      <c r="B76" s="62" t="n">
        <v>3</v>
      </c>
      <c r="C76" s="50"/>
      <c r="D76" s="26" t="s">
        <v>5252</v>
      </c>
      <c r="E76" s="62" t="n">
        <v>3</v>
      </c>
    </row>
    <row r="77" s="17" customFormat="true" ht="14.25" hidden="false" customHeight="false" outlineLevel="0" collapsed="false">
      <c r="A77" s="33" t="s">
        <v>5253</v>
      </c>
      <c r="B77" s="62" t="n">
        <v>5</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3</v>
      </c>
      <c r="C83" s="50"/>
      <c r="D83" s="26" t="s">
        <v>5257</v>
      </c>
      <c r="E83" s="62" t="n">
        <v>4</v>
      </c>
    </row>
    <row r="84" s="17" customFormat="true" ht="14.25" hidden="false" customHeight="false" outlineLevel="0" collapsed="false">
      <c r="A84" s="33" t="s">
        <v>5258</v>
      </c>
      <c r="B84" s="62" t="n">
        <v>5</v>
      </c>
      <c r="C84" s="50"/>
      <c r="D84" s="26" t="s">
        <v>5258</v>
      </c>
      <c r="E84" s="62" t="n">
        <v>4</v>
      </c>
    </row>
    <row r="85" s="17" customFormat="true" ht="14.25" hidden="false" customHeight="false" outlineLevel="0" collapsed="false">
      <c r="A85" s="33" t="s">
        <v>5259</v>
      </c>
      <c r="B85" s="62" t="n">
        <v>2</v>
      </c>
      <c r="C85" s="50"/>
      <c r="D85" s="26" t="s">
        <v>5259</v>
      </c>
      <c r="E85" s="62" t="n">
        <v>3</v>
      </c>
    </row>
    <row r="86" s="17" customFormat="true" ht="14.25" hidden="false" customHeight="false" outlineLevel="0" collapsed="false">
      <c r="A86" s="33" t="s">
        <v>5260</v>
      </c>
      <c r="B86" s="62" t="n">
        <v>1</v>
      </c>
      <c r="C86" s="50"/>
      <c r="D86" s="26" t="s">
        <v>5260</v>
      </c>
      <c r="E86" s="62" t="n">
        <v>1</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2089</v>
      </c>
      <c r="B97" s="79" t="str">
        <f aca="false">IF(A97="NEWCOD",IF(ISBLANK(G97),"renseigner le champ 'Nouveau taxon'",G97),VLOOKUP(A97,'Ref Taxo'!A:B,2,FALSE()))</f>
        <v>Gomphoneis</v>
      </c>
      <c r="C97" s="80" t="n">
        <f aca="false">IF(A97="NEWCOD",IF(ISBLANK(H97),"NoCod",H97),VLOOKUP(A97,'Ref Taxo'!A:D,4,FALSE()))</f>
        <v>9382</v>
      </c>
      <c r="D97" s="81" t="n">
        <v>0.1</v>
      </c>
      <c r="E97" s="82"/>
      <c r="F97" s="83" t="s">
        <v>5275</v>
      </c>
      <c r="G97" s="84"/>
      <c r="H97" s="85"/>
    </row>
    <row r="98" customFormat="false" ht="14.25" hidden="false" customHeight="false" outlineLevel="0" collapsed="false">
      <c r="A98" s="78" t="s">
        <v>2798</v>
      </c>
      <c r="B98" s="79" t="str">
        <f aca="false">IF(A98="NEWCOD",IF(ISBLANK(G98),"renseigner le champ 'Nouveau taxon'",G98),VLOOKUP(A98,'Ref Taxo'!A:B,2,FALSE()))</f>
        <v>Lyngbya</v>
      </c>
      <c r="C98" s="80" t="n">
        <f aca="false">IF(A98="NEWCOD",IF(ISBLANK(H98),"NoCod",H98),VLOOKUP(A98,'Ref Taxo'!A:D,4,FALSE()))</f>
        <v>1107</v>
      </c>
      <c r="D98" s="81"/>
      <c r="E98" s="82" t="n">
        <v>0.04</v>
      </c>
      <c r="F98" s="83" t="s">
        <v>5275</v>
      </c>
      <c r="G98" s="86"/>
      <c r="H98" s="87"/>
    </row>
    <row r="99" customFormat="false" ht="14.2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0.85</v>
      </c>
      <c r="E99" s="82" t="n">
        <v>0.01</v>
      </c>
      <c r="F99" s="83" t="s">
        <v>5275</v>
      </c>
      <c r="G99" s="86"/>
      <c r="H99" s="87"/>
    </row>
    <row r="100" customFormat="false" ht="14.2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c r="F100" s="83" t="s">
        <v>5275</v>
      </c>
      <c r="G100" s="86"/>
      <c r="H100" s="87"/>
    </row>
    <row r="101" customFormat="false" ht="14.2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3" t="s">
        <v>5275</v>
      </c>
      <c r="G101" s="86"/>
      <c r="H101" s="87"/>
    </row>
    <row r="102" customFormat="false" ht="14.25" hidden="false" customHeight="false" outlineLevel="0" collapsed="false">
      <c r="A102" s="78" t="s">
        <v>4445</v>
      </c>
      <c r="B102" s="79" t="str">
        <f aca="false">IF(A102="NEWCOD",IF(ISBLANK(G102),"renseigner le champ 'Nouveau taxon'",G102),VLOOKUP(A102,'Ref Taxo'!A:B,2,FALSE()))</f>
        <v>Scytonema</v>
      </c>
      <c r="C102" s="80" t="n">
        <f aca="false">IF(A102="NEWCOD",IF(ISBLANK(H102),"NoCod",H102),VLOOKUP(A102,'Ref Taxo'!A:D,4,FALSE()))</f>
        <v>1114</v>
      </c>
      <c r="D102" s="81" t="n">
        <v>0.01</v>
      </c>
      <c r="E102" s="82"/>
      <c r="F102" s="83" t="s">
        <v>5275</v>
      </c>
      <c r="G102" s="86"/>
      <c r="H102" s="87"/>
    </row>
    <row r="103" customFormat="false" ht="14.2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1.2</v>
      </c>
      <c r="E103" s="82" t="n">
        <v>0.3</v>
      </c>
      <c r="F103" s="83" t="s">
        <v>5275</v>
      </c>
      <c r="G103" s="86"/>
      <c r="H103" s="87"/>
    </row>
    <row r="104" customFormat="false" ht="14.25" hidden="false" customHeight="false" outlineLevel="0" collapsed="false">
      <c r="A104" s="78" t="s">
        <v>4750</v>
      </c>
      <c r="B104" s="79" t="str">
        <f aca="false">IF(A104="NEWCOD",IF(ISBLANK(G104),"renseigner le champ 'Nouveau taxon'",G104),VLOOKUP(A104,'Ref Taxo'!A:B,2,FALSE()))</f>
        <v>Stigeoclonium</v>
      </c>
      <c r="C104" s="80" t="n">
        <f aca="false">IF(A104="NEWCOD",IF(ISBLANK(H104),"NoCod",H104),VLOOKUP(A104,'Ref Taxo'!A:D,4,FALSE()))</f>
        <v>1119</v>
      </c>
      <c r="D104" s="81" t="n">
        <v>0.01</v>
      </c>
      <c r="E104" s="82"/>
      <c r="F104" s="83" t="s">
        <v>5275</v>
      </c>
      <c r="G104" s="86"/>
      <c r="H104" s="87"/>
    </row>
    <row r="105" customFormat="false" ht="14.25" hidden="false" customHeight="false" outlineLevel="0" collapsed="false">
      <c r="A105" s="78" t="s">
        <v>1009</v>
      </c>
      <c r="B105" s="79" t="str">
        <f aca="false">IF(A105="NEWCOD",IF(ISBLANK(G105),"renseigner le champ 'Nouveau taxon'",G105),VLOOKUP(A105,'Ref Taxo'!A:B,2,FALSE()))</f>
        <v>Chiloscyphus polyanthos</v>
      </c>
      <c r="C105" s="80" t="n">
        <f aca="false">IF(A105="NEWCOD",IF(ISBLANK(H105),"NoCod",H105),VLOOKUP(A105,'Ref Taxo'!A:D,4,FALSE()))</f>
        <v>1186</v>
      </c>
      <c r="D105" s="81" t="n">
        <v>0.01</v>
      </c>
      <c r="E105" s="82"/>
      <c r="F105" s="83" t="s">
        <v>5275</v>
      </c>
      <c r="G105" s="86"/>
      <c r="H105" s="87"/>
    </row>
    <row r="106" customFormat="false" ht="14.25" hidden="false" customHeight="false" outlineLevel="0" collapsed="false">
      <c r="A106" s="78" t="s">
        <v>470</v>
      </c>
      <c r="B106" s="79" t="str">
        <f aca="false">IF(A106="NEWCOD",IF(ISBLANK(G106),"renseigner le champ 'Nouveau taxon'",G106),VLOOKUP(A106,'Ref Taxo'!A:B,2,FALSE()))</f>
        <v>Brachythecium rivulare</v>
      </c>
      <c r="C106" s="80" t="n">
        <f aca="false">IF(A106="NEWCOD",IF(ISBLANK(H106),"NoCod",H106),VLOOKUP(A106,'Ref Taxo'!A:D,4,FALSE()))</f>
        <v>1260</v>
      </c>
      <c r="D106" s="81" t="n">
        <v>0.01</v>
      </c>
      <c r="E106" s="82"/>
      <c r="F106" s="83" t="s">
        <v>5275</v>
      </c>
      <c r="G106" s="86"/>
      <c r="H106" s="87"/>
    </row>
    <row r="107" customFormat="false" ht="14.2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t="n">
        <v>0.01</v>
      </c>
      <c r="F107" s="83" t="s">
        <v>5275</v>
      </c>
      <c r="G107" s="86"/>
      <c r="H107" s="87"/>
    </row>
    <row r="108" customFormat="false" ht="14.25" hidden="false" customHeight="false" outlineLevel="0" collapsed="false">
      <c r="A108" s="78" t="s">
        <v>1982</v>
      </c>
      <c r="B108" s="79" t="str">
        <f aca="false">IF(A108="NEWCOD",IF(ISBLANK(G108),"renseigner le champ 'Nouveau taxon'",G108),VLOOKUP(A108,'Ref Taxo'!A:B,2,FALSE()))</f>
        <v>Fontinalis squamosa</v>
      </c>
      <c r="C108" s="80" t="n">
        <f aca="false">IF(A108="NEWCOD",IF(ISBLANK(H108),"NoCod",H108),VLOOKUP(A108,'Ref Taxo'!A:D,4,FALSE()))</f>
        <v>1312</v>
      </c>
      <c r="D108" s="81" t="n">
        <v>0.01</v>
      </c>
      <c r="E108" s="82"/>
      <c r="F108" s="83" t="s">
        <v>5275</v>
      </c>
      <c r="G108" s="86"/>
      <c r="H108" s="87"/>
    </row>
    <row r="109" customFormat="false" ht="14.2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0.5</v>
      </c>
      <c r="E109" s="82"/>
      <c r="F109" s="83" t="s">
        <v>5275</v>
      </c>
      <c r="G109" s="86"/>
      <c r="H109" s="87"/>
    </row>
    <row r="110" customFormat="false" ht="14.2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c r="E110" s="82" t="n">
        <v>0.01</v>
      </c>
      <c r="F110" s="83" t="s">
        <v>5276</v>
      </c>
      <c r="G110" s="86"/>
      <c r="H110" s="87"/>
    </row>
    <row r="111" customFormat="false" ht="14.25" hidden="false" customHeight="false" outlineLevel="0" collapsed="false">
      <c r="A111" s="78" t="s">
        <v>1617</v>
      </c>
      <c r="B111" s="79" t="str">
        <f aca="false">IF(A111="NEWCOD",IF(ISBLANK(G111),"renseigner le champ 'Nouveau taxon'",G111),VLOOKUP(A111,'Ref Taxo'!A:B,2,FALSE()))</f>
        <v>Eleocharis palustris</v>
      </c>
      <c r="C111" s="80" t="n">
        <f aca="false">IF(A111="NEWCOD",IF(ISBLANK(H111),"NoCod",H111),VLOOKUP(A111,'Ref Taxo'!A:D,4,FALSE()))</f>
        <v>1506</v>
      </c>
      <c r="D111" s="81" t="n">
        <v>0.01</v>
      </c>
      <c r="E111" s="82"/>
      <c r="F111" s="83" t="s">
        <v>5275</v>
      </c>
      <c r="G111" s="86"/>
      <c r="H111" s="87"/>
    </row>
    <row r="112" customFormat="false" ht="14.25" hidden="false" customHeight="false" outlineLevel="0" collapsed="false">
      <c r="A112" s="78" t="s">
        <v>2883</v>
      </c>
      <c r="B112" s="79" t="str">
        <f aca="false">IF(A112="NEWCOD",IF(ISBLANK(G112),"renseigner le champ 'Nouveau taxon'",G112),VLOOKUP(A112,'Ref Taxo'!A:B,2,FALSE()))</f>
        <v>Mentha aquatica</v>
      </c>
      <c r="C112" s="80" t="n">
        <f aca="false">IF(A112="NEWCOD",IF(ISBLANK(H112),"NoCod",H112),VLOOKUP(A112,'Ref Taxo'!A:D,4,FALSE()))</f>
        <v>1791</v>
      </c>
      <c r="D112" s="81"/>
      <c r="E112" s="82" t="n">
        <v>0.01</v>
      </c>
      <c r="F112" s="83" t="s">
        <v>5275</v>
      </c>
      <c r="G112" s="86"/>
      <c r="H112" s="87"/>
    </row>
    <row r="113" customFormat="false" ht="14.2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0.05</v>
      </c>
      <c r="E113" s="82" t="n">
        <v>0.05</v>
      </c>
      <c r="F113" s="83" t="s">
        <v>5275</v>
      </c>
      <c r="G113" s="86"/>
      <c r="H113" s="87"/>
    </row>
    <row r="114" customFormat="false" ht="14.25" hidden="false" customHeight="false" outlineLevel="0" collapsed="false">
      <c r="A114" s="78" t="s">
        <v>4378</v>
      </c>
      <c r="B114" s="79" t="str">
        <f aca="false">IF(A114="NEWCOD",IF(ISBLANK(G114),"renseigner le champ 'Nouveau taxon'",G114),VLOOKUP(A114,'Ref Taxo'!A:B,2,FALSE()))</f>
        <v>Scirpus sylvaticus</v>
      </c>
      <c r="C114" s="80" t="n">
        <f aca="false">IF(A114="NEWCOD",IF(ISBLANK(H114),"NoCod",H114),VLOOKUP(A114,'Ref Taxo'!A:D,4,FALSE()))</f>
        <v>1525</v>
      </c>
      <c r="D114" s="81" t="n">
        <v>0.01</v>
      </c>
      <c r="E114" s="82"/>
      <c r="F114" s="83" t="s">
        <v>5275</v>
      </c>
      <c r="G114" s="86"/>
      <c r="H114" s="87"/>
    </row>
    <row r="115" customFormat="false" ht="14.25" hidden="false" customHeight="false" outlineLevel="0" collapsed="false">
      <c r="A115" s="78" t="s">
        <v>725</v>
      </c>
      <c r="B115" s="79" t="str">
        <f aca="false">IF(A115="NEWCOD",IF(ISBLANK(G115),"renseigner le champ 'Nouveau taxon'",G115),VLOOKUP(A115,'Ref Taxo'!A:B,2,FALSE()))</f>
        <v>Carex elata</v>
      </c>
      <c r="C115" s="80" t="n">
        <f aca="false">IF(A115="NEWCOD",IF(ISBLANK(H115),"NoCod",H115),VLOOKUP(A115,'Ref Taxo'!A:D,4,FALSE()))</f>
        <v>1475</v>
      </c>
      <c r="D115" s="81" t="n">
        <v>0.1</v>
      </c>
      <c r="E115" s="82" t="n">
        <v>0.01</v>
      </c>
      <c r="F115" s="83" t="s">
        <v>5276</v>
      </c>
      <c r="G115" s="86"/>
      <c r="H115" s="87"/>
    </row>
    <row r="116" customFormat="false" ht="14.25" hidden="false" customHeight="false" outlineLevel="0" collapsed="false">
      <c r="A116" s="78" t="s">
        <v>2048</v>
      </c>
      <c r="B116" s="79" t="str">
        <f aca="false">IF(A116="NEWCOD",IF(ISBLANK(G116),"renseigner le champ 'Nouveau taxon'",G116),VLOOKUP(A116,'Ref Taxo'!A:B,2,FALSE()))</f>
        <v>Glechoma hederacea</v>
      </c>
      <c r="C116" s="80" t="n">
        <f aca="false">IF(A116="NEWCOD",IF(ISBLANK(H116),"NoCod",H116),VLOOKUP(A116,'Ref Taxo'!A:D,4,FALSE()))</f>
        <v>19767</v>
      </c>
      <c r="D116" s="81"/>
      <c r="E116" s="82" t="n">
        <v>0.01</v>
      </c>
      <c r="F116" s="83" t="s">
        <v>5275</v>
      </c>
      <c r="G116" s="86"/>
      <c r="H116" s="87"/>
    </row>
    <row r="117" customFormat="false" ht="14.2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t="n">
        <v>0.01</v>
      </c>
      <c r="E117" s="82" t="n">
        <v>0.02</v>
      </c>
      <c r="F117" s="83" t="s">
        <v>5275</v>
      </c>
      <c r="G117" s="86"/>
      <c r="H117" s="87"/>
    </row>
    <row r="118" customFormat="false" ht="14.25" hidden="false" customHeight="false" outlineLevel="0" collapsed="false">
      <c r="A118" s="78" t="s">
        <v>2931</v>
      </c>
      <c r="B118" s="79" t="str">
        <f aca="false">IF(A118="NEWCOD",IF(ISBLANK(G118),"renseigner le champ 'Nouveau taxon'",G118),VLOOKUP(A118,'Ref Taxo'!A:B,2,FALSE()))</f>
        <v>Mimulus guttatus</v>
      </c>
      <c r="C118" s="80" t="n">
        <f aca="false">IF(A118="NEWCOD",IF(ISBLANK(H118),"NoCod",H118),VLOOKUP(A118,'Ref Taxo'!A:D,4,FALSE()))</f>
        <v>1946</v>
      </c>
      <c r="D118" s="81" t="n">
        <v>0.03</v>
      </c>
      <c r="E118" s="82" t="n">
        <v>0.03</v>
      </c>
      <c r="F118" s="83" t="s">
        <v>5275</v>
      </c>
      <c r="G118" s="86"/>
      <c r="H118" s="87"/>
    </row>
    <row r="119" customFormat="false" ht="14.25" hidden="false" customHeight="false" outlineLevel="0" collapsed="false">
      <c r="A119" s="78" t="s">
        <v>3990</v>
      </c>
      <c r="B119" s="79" t="str">
        <f aca="false">IF(A119="NEWCOD",IF(ISBLANK(G119),"renseigner le champ 'Nouveau taxon'",G119),VLOOKUP(A119,'Ref Taxo'!A:B,2,FALSE()))</f>
        <v>Ranunculus repens</v>
      </c>
      <c r="C119" s="80" t="n">
        <f aca="false">IF(A119="NEWCOD",IF(ISBLANK(H119),"NoCod",H119),VLOOKUP(A119,'Ref Taxo'!A:D,4,FALSE()))</f>
        <v>1910</v>
      </c>
      <c r="D119" s="81"/>
      <c r="E119" s="82" t="n">
        <v>0.01</v>
      </c>
      <c r="F119" s="83" t="s">
        <v>5275</v>
      </c>
      <c r="G119" s="86"/>
      <c r="H119" s="87"/>
    </row>
    <row r="120" customFormat="false" ht="14.25" hidden="false" customHeight="false" outlineLevel="0" collapsed="false">
      <c r="A120" s="78" t="s">
        <v>3984</v>
      </c>
      <c r="B120" s="79" t="str">
        <f aca="false">IF(A120="NEWCOD",IF(ISBLANK(G120),"renseigner le champ 'Nouveau taxon'",G120),VLOOKUP(A120,'Ref Taxo'!A:B,2,FALSE()))</f>
        <v>Ranunculus penicillatus</v>
      </c>
      <c r="C120" s="80" t="n">
        <f aca="false">IF(A120="NEWCOD",IF(ISBLANK(H120),"NoCod",H120),VLOOKUP(A120,'Ref Taxo'!A:D,4,FALSE()))</f>
        <v>1909</v>
      </c>
      <c r="D120" s="81" t="n">
        <v>0.01</v>
      </c>
      <c r="E120" s="82"/>
      <c r="F120" s="83" t="s">
        <v>5276</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2023-03-17T16:51:23Z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