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2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<sst xmlns="http://schemas.openxmlformats.org/spreadsheetml/2006/main" count="6480" uniqueCount="5303">
  <si>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</si>
  <si>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</si>
  <si>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</si>
  <si>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</si>
  <si>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</si>
  <si>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</si>
  <si>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</si>
  <si>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</si>
  <si>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</si>
  <si>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</si>
  <si>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</si>
  <si>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</si>
  <si>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</si>
  <si>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</si>
  <si>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</si>
  <si>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</si>
  <si>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</si>
  <si>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</si>
  <si>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</si>
  <si>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</si>
  <si>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</si>
  <si>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</si>
  <si>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</si>
  <si>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</si>
  <si>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</si>
  <si>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</si>
  <si>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</si>
  <si>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</si>
  <si>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</si>
  <si>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</si>
  <si>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</si>
  <si>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</si>
  <si>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</si>
  <si>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</si>
  <si>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</si>
  <si>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</si>
  <si>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</si>
  <si>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</si>
  <si>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</si>
  <si>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</si>
  <si>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</si>
  <si>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</si>
  <si>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</si>
  <si>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</si>
  <si>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</si>
  <si>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</si>
  <si>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</si>
  <si>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</si>
  <si>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</si>
  <si>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</si>
  <si>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</si>
  <si>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</si>
  <si>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</si>
  <si>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</si>
  <si>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</si>
  <si>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</si>
  <si>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</si>
  <si>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</si>
  <si>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</si>
  <si>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</si>
  <si>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</si>
  <si>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</si>
  <si>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</si>
  <si>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</si>
  <si>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</si>
  <si>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</si>
  <si>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</si>
  <si>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</si>
  <si>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</si>
  <si>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</si>
  <si>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</si>
  <si>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</si>
  <si>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</si>
  <si>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</si>
  <si>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</si>
  <si>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</si>
  <si>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</si>
  <si>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</si>
  <si>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</si>
  <si>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</si>
  <si>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</si>
  <si>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</si>
  <si>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</si>
  <si>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</si>
  <si>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</si>
  <si>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</si>
  <si>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</si>
  <si>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</si>
  <si>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</si>
  <si>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</si>
  <si>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</si>
  <si>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</si>
  <si>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</si>
  <si>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</si>
  <si>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</si>
  <si>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</si>
  <si>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</si>
  <si>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</si>
  <si>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</si>
  <si>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</si>
  <si>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</si>
  <si>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</si>
  <si>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</si>
  <si>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</si>
  <si>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</si>
  <si>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</si>
  <si>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</si>
  <si>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</si>
  <si>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</si>
  <si>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</si>
  <si>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</si>
  <si>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</si>
  <si>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</si>
  <si>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</si>
  <si>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</si>
  <si>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</si>
  <si>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</si>
  <si>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</si>
  <si>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</si>
  <si>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</si>
  <si>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</si>
  <si>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</si>
  <si>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</si>
  <si>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</si>
  <si>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</si>
  <si>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</si>
  <si>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</si>
  <si>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</si>
  <si>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</si>
  <si>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</si>
  <si>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</si>
  <si>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</si>
  <si>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</si>
  <si>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</si>
  <si>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</si>
  <si>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</si>
  <si>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</si>
  <si>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</si>
  <si>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</si>
  <si>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</si>
  <si>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</si>
  <si>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</si>
  <si>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</si>
  <si>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</si>
  <si>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</si>
  <si>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</si>
  <si>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</si>
  <si>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</si>
  <si>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</si>
  <si>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</si>
  <si>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</si>
  <si>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</si>
  <si>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</si>
  <si>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</si>
  <si>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</si>
  <si>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</si>
  <si>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</si>
  <si>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</si>
  <si>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</si>
  <si>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</si>
  <si>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</si>
  <si>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</si>
  <si>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</si>
  <si>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</si>
  <si>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</si>
  <si>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</si>
  <si>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</si>
  <si>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</si>
  <si>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</si>
  <si>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</si>
  <si>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</si>
  <si>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</si>
  <si>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</si>
  <si>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</si>
  <si>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</si>
  <si>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</si>
  <si>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</si>
  <si>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</si>
  <si>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</si>
  <si>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</si>
  <si>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</si>
  <si>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</si>
  <si>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</si>
  <si>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</si>
  <si>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</si>
  <si>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</si>
  <si>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</si>
  <si>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</si>
  <si>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</si>
  <si>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</si>
  <si>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</si>
  <si>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</si>
  <si>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</si>
  <si>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</si>
  <si>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</si>
  <si>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</si>
  <si>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</si>
  <si>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</si>
  <si>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</si>
  <si>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</si>
  <si>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</si>
  <si>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</si>
  <si>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</si>
  <si>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</si>
  <si>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</si>
  <si>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</si>
  <si>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</si>
  <si>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</si>
  <si>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</si>
  <si>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</si>
  <si>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</si>
  <si>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</si>
  <si>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</si>
  <si>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</si>
  <si>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</si>
  <si>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</si>
  <si>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</si>
  <si>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</si>
  <si>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</si>
  <si>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</si>
  <si>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</si>
  <si>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</si>
  <si>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</si>
  <si>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</si>
  <si>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</si>
  <si>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</si>
  <si>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</si>
  <si>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</si>
  <si>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</si>
  <si>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</si>
  <si>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</si>
  <si>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</si>
  <si>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</si>
  <si>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</si>
  <si>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</si>
  <si>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</si>
  <si>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</si>
  <si>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</si>
  <si>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</si>
  <si>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</si>
  <si>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</si>
  <si>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</si>
  <si>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</si>
  <si>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</si>
  <si>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</si>
  <si>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</si>
  <si>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</si>
  <si>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</si>
  <si>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</si>
  <si>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</si>
  <si>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</si>
  <si>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</si>
  <si>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</si>
  <si>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</si>
  <si>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</si>
  <si>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</si>
  <si>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</si>
  <si>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</si>
  <si>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</si>
  <si>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</si>
  <si>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</si>
  <si>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</si>
  <si>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</si>
  <si>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</si>
  <si>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</si>
  <si>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</si>
  <si>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</si>
  <si>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</si>
  <si>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</si>
  <si>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</si>
  <si>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</si>
  <si>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</si>
  <si>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</si>
  <si>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</si>
  <si>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</si>
  <si>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</si>
  <si>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</si>
  <si>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</si>
  <si>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</si>
  <si>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</si>
  <si>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</si>
  <si>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</si>
  <si>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</si>
  <si>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</si>
  <si>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</si>
  <si>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</si>
  <si>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</si>
  <si>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</si>
  <si>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</si>
  <si>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</si>
  <si>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</si>
  <si>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</si>
  <si>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</si>
  <si>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</si>
  <si>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</si>
  <si>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</si>
  <si>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</si>
  <si>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</si>
  <si>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</si>
  <si>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</si>
  <si>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</si>
  <si>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</si>
  <si>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</si>
  <si>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</si>
  <si>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</si>
  <si>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</si>
  <si>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</si>
  <si>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</si>
  <si>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</si>
  <si>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</si>
  <si>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</si>
  <si>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</si>
  <si>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</si>
  <si>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</si>
  <si>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</si>
  <si>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</si>
  <si>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</si>
  <si>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</si>
  <si>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</si>
  <si>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</si>
  <si>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</si>
  <si>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</si>
  <si>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</si>
  <si>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</si>
  <si>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</si>
  <si>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</si>
  <si>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</si>
  <si>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</si>
  <si>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</si>
  <si>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</si>
  <si>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</si>
  <si>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</si>
  <si>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</si>
  <si>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</si>
  <si>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</si>
  <si>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</si>
  <si>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</si>
  <si>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</si>
  <si>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</si>
  <si>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</si>
  <si>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</si>
  <si>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</si>
  <si>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</si>
  <si>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</si>
  <si>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</si>
  <si>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</si>
  <si>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</si>
  <si>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</si>
  <si>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</si>
  <si>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</si>
  <si>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</si>
  <si>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</si>
  <si>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</si>
  <si>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</si>
  <si>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</si>
  <si>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</si>
  <si>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</si>
  <si>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</si>
  <si>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</si>
  <si>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</si>
  <si>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</si>
  <si>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</si>
  <si>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</si>
  <si>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</si>
  <si>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</si>
  <si>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</si>
  <si>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</si>
  <si>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</si>
  <si>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</si>
  <si>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</si>
  <si>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</si>
  <si>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</si>
  <si>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</si>
  <si>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</si>
  <si>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</si>
  <si>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</si>
  <si>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</si>
  <si>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</si>
  <si>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</si>
  <si>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</si>
  <si>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</si>
  <si>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</si>
  <si>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</si>
  <si>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</si>
  <si>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</si>
  <si>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</si>
  <si>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</si>
  <si>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</si>
  <si>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</si>
  <si>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</si>
  <si>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</si>
  <si>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</si>
  <si>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</si>
  <si>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</si>
  <si>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</si>
  <si>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</si>
  <si>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</si>
  <si>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</si>
  <si>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</si>
  <si>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</si>
  <si>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</si>
  <si>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</si>
  <si>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</si>
  <si>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</si>
  <si>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</si>
  <si>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</si>
  <si>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</si>
  <si>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</si>
  <si>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</si>
  <si>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</si>
  <si>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</si>
  <si>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</si>
  <si>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</si>
  <si>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</si>
  <si>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</si>
  <si>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</si>
  <si>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</si>
  <si>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</si>
  <si>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</si>
  <si>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</si>
  <si>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</si>
  <si>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</si>
  <si>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</si>
  <si>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</si>
  <si>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</si>
  <si>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</si>
  <si>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</si>
  <si>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</si>
  <si>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</si>
  <si>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</si>
  <si>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</si>
  <si>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</si>
  <si>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</si>
  <si>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</si>
  <si>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</si>
  <si>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</si>
  <si>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</si>
  <si>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</si>
  <si>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</si>
  <si>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</si>
  <si>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</si>
  <si>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</si>
  <si>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</si>
  <si>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</si>
  <si>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</si>
  <si>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</si>
  <si>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</si>
  <si>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</si>
  <si>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</si>
  <si>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</si>
  <si>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</si>
  <si>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</si>
  <si>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</si>
  <si>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</si>
  <si>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</si>
  <si>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</si>
  <si>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</si>
  <si>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</si>
  <si>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</si>
  <si>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</si>
  <si>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</si>
  <si>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</si>
  <si>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</si>
  <si>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</si>
  <si>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</si>
  <si>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</si>
  <si>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</si>
  <si>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</si>
  <si>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</si>
  <si>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</si>
  <si>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</si>
  <si>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</si>
  <si>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</si>
  <si>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</si>
  <si>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</si>
  <si>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</si>
  <si>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</si>
  <si>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</si>
  <si>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</si>
  <si>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</si>
  <si>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</si>
  <si>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</si>
  <si>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</si>
  <si>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</si>
  <si>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</si>
  <si>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</si>
  <si>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</si>
  <si>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</si>
  <si>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</si>
  <si>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</si>
  <si>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</si>
  <si>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</si>
  <si>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</si>
  <si>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</si>
  <si>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</si>
  <si>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</si>
  <si>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</si>
  <si>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</si>
  <si>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</si>
  <si>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</si>
  <si>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</si>
  <si>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</si>
  <si>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</si>
  <si>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</si>
  <si>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</si>
  <si>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</si>
  <si>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</si>
  <si>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</si>
  <si>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</si>
  <si>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</si>
  <si>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</si>
  <si>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</si>
  <si>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</si>
  <si>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</si>
  <si>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</si>
  <si>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</si>
  <si>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</si>
  <si>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</si>
  <si>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</si>
  <si>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</si>
  <si>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</si>
  <si>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</si>
  <si>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</si>
  <si>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</si>
  <si>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</si>
  <si>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</si>
  <si>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</si>
  <si>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</si>
  <si>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</si>
  <si>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</si>
  <si>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</si>
  <si>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</si>
  <si>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</si>
  <si>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</si>
  <si>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</si>
  <si>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</si>
  <si>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</si>
  <si>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</si>
  <si>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</si>
  <si>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</si>
  <si>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</si>
  <si>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</si>
  <si>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</si>
  <si>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</si>
  <si>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</si>
  <si>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</si>
  <si>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</si>
  <si>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</si>
  <si>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</si>
  <si>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</si>
  <si>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</si>
  <si>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</si>
  <si>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</si>
  <si>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</si>
  <si>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</si>
  <si>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</si>
  <si>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</si>
  <si>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</si>
  <si>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</si>
  <si>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</si>
  <si>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</si>
  <si>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</si>
  <si>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</si>
  <si>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</si>
  <si>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</si>
  <si>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</si>
  <si>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</si>
  <si>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</si>
  <si>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</si>
  <si>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</si>
  <si>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</si>
  <si>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</si>
  <si>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</si>
  <si>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</si>
  <si>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</si>
  <si>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</si>
  <si>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</si>
  <si>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</si>
  <si>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</si>
  <si>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</si>
  <si>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</si>
  <si>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</si>
  <si>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</si>
  <si>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</si>
  <si>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</si>
  <si>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</si>
  <si>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</si>
  <si>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</si>
  <si>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</si>
  <si>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</si>
  <si>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</si>
  <si>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</si>
  <si>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</si>
  <si>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</si>
  <si>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</si>
  <si>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</si>
  <si>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</si>
  <si>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</si>
  <si>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</si>
  <si>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</si>
  <si>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</si>
  <si>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</si>
  <si>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</si>
  <si>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</si>
  <si>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</si>
  <si>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</si>
  <si>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</si>
  <si>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</si>
  <si>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</si>
  <si>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</si>
  <si>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</si>
  <si>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</si>
  <si>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</si>
  <si>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</si>
  <si>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</si>
  <si>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</si>
  <si>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</si>
  <si>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</si>
  <si>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</si>
  <si>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</si>
  <si>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</si>
  <si>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</si>
  <si>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</si>
  <si>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</si>
  <si>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</si>
  <si>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</si>
  <si>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</si>
  <si>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</si>
  <si>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</si>
  <si>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</si>
  <si>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</si>
  <si>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</si>
  <si>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</si>
  <si>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</si>
  <si>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</si>
  <si>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</si>
  <si>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</si>
  <si>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</si>
  <si>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</si>
  <si>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</si>
  <si>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</si>
  <si>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</si>
  <si>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</si>
  <si>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</si>
  <si>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</si>
  <si>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</si>
  <si>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</si>
  <si>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</si>
  <si>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</si>
  <si>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</si>
  <si>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</si>
  <si>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</si>
  <si>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</si>
  <si>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</si>
  <si>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</si>
  <si>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</si>
  <si>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</si>
  <si>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</si>
  <si>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</si>
  <si>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</si>
  <si>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</si>
  <si>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</si>
  <si>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</si>
  <si>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</si>
  <si>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</si>
  <si>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</si>
  <si>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</si>
  <si>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</si>
  <si>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</si>
  <si>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</si>
  <si>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</si>
  <si>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</si>
  <si>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</si>
  <si>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</si>
  <si>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</si>
  <si>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</si>
  <si>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</si>
  <si>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</si>
  <si>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</si>
  <si>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</si>
  <si>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</si>
  <si>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</si>
  <si>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</si>
  <si>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</si>
  <si>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</si>
  <si>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</si>
  <si>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</si>
  <si>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</si>
  <si>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</si>
  <si>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</si>
  <si>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</si>
  <si>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</si>
  <si>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</si>
  <si>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</si>
  <si>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</si>
  <si>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</si>
  <si>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</si>
  <si>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</si>
  <si>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</si>
  <si>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</si>
  <si>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</si>
  <si>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</si>
  <si>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</si>
  <si>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</si>
  <si>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</si>
  <si>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</si>
  <si>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</si>
  <si>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</si>
  <si>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</si>
  <si>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</si>
  <si>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</si>
  <si>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</si>
  <si>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</si>
  <si>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</si>
  <si>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</si>
  <si>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</si>
  <si>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</si>
  <si>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</si>
  <si>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</si>
  <si>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</si>
  <si>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</si>
  <si>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</si>
  <si>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</si>
  <si>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</si>
  <si>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</si>
  <si>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</si>
  <si>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</si>
  <si>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</si>
  <si>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</si>
  <si>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</si>
  <si>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</si>
  <si>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</si>
  <si>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</si>
  <si>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</si>
  <si>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</si>
  <si>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</si>
  <si>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</si>
  <si>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</si>
  <si>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</si>
  <si>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</si>
  <si>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</si>
  <si>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</si>
  <si>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</si>
  <si>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</si>
  <si>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</si>
  <si>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</si>
  <si>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</si>
  <si>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</si>
  <si>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</si>
  <si>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</si>
  <si>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</si>
  <si>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</si>
  <si>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</si>
  <si>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</si>
  <si>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</si>
  <si>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</si>
  <si>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</si>
  <si>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</si>
  <si>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</si>
  <si>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</si>
  <si>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</si>
  <si>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</si>
  <si>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</si>
  <si>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</si>
  <si>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</si>
  <si>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</si>
  <si>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</si>
  <si>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</si>
  <si>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</si>
  <si>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</si>
  <si>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</si>
  <si>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</si>
  <si>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</si>
  <si>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</si>
  <si>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</si>
  <si>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</si>
  <si>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</si>
  <si>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</si>
  <si>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</si>
  <si>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</si>
  <si>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</si>
  <si>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</si>
  <si>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</si>
  <si>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</si>
  <si>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</si>
  <si>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</si>
  <si>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</si>
  <si>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</si>
  <si>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</si>
  <si>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</si>
  <si>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</si>
  <si>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</si>
  <si>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</si>
  <si>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</si>
  <si>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</si>
  <si>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</si>
  <si>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</si>
  <si>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</si>
  <si>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</si>
  <si>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</si>
  <si>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</si>
  <si>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</si>
  <si>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</si>
  <si>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</si>
  <si>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</si>
  <si>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</si>
  <si>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</si>
  <si>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</si>
  <si>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</si>
  <si>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</si>
  <si>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</si>
  <si>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</si>
  <si>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</si>
  <si>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</si>
  <si>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</si>
  <si>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</si>
  <si>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</si>
  <si>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</si>
  <si>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</si>
  <si>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</si>
  <si>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</si>
  <si>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</si>
  <si>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</si>
  <si>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</si>
  <si>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</si>
  <si>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</si>
  <si>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</si>
  <si>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</si>
  <si>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</si>
  <si>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</si>
  <si>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</si>
  <si>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</si>
  <si>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</si>
  <si>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</si>
  <si>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</si>
  <si>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</si>
  <si>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</si>
  <si>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</si>
  <si>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</si>
  <si>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</si>
  <si>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</si>
  <si>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</si>
  <si>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</si>
  <si>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</si>
  <si>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</si>
  <si>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</si>
  <si>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</si>
  <si>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</si>
  <si>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</si>
  <si>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</si>
  <si>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</si>
  <si>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</si>
  <si>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</si>
  <si>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</si>
  <si>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</si>
  <si>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</si>
  <si>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</si>
  <si>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</si>
  <si>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</si>
  <si>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</si>
  <si>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</si>
  <si>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</si>
  <si>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</si>
  <si>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</si>
  <si>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</si>
  <si>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</si>
  <si>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</si>
  <si>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</si>
  <si>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</si>
  <si>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</si>
  <si>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</si>
  <si>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</si>
  <si>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</si>
  <si>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</si>
  <si>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</si>
  <si>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</si>
  <si>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</si>
  <si>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</si>
  <si>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</si>
  <si>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</si>
  <si>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</si>
  <si>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</si>
  <si>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</si>
  <si>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</si>
  <si>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</si>
  <si>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</si>
  <si>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</si>
  <si>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</si>
  <si>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</si>
  <si>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</si>
  <si>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</si>
  <si>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</si>
  <si>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</si>
  <si>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</si>
  <si>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</si>
  <si>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</si>
  <si>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</si>
  <si>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</si>
  <si>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</si>
  <si>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</si>
  <si>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</si>
  <si>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</si>
  <si>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</si>
  <si>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</si>
  <si>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</si>
  <si>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</si>
  <si>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</si>
  <si>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</si>
  <si>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</si>
  <si>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</si>
  <si>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</si>
  <si>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</si>
  <si>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</si>
  <si>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</si>
  <si>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</si>
  <si>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</si>
  <si>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</si>
  <si>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</si>
  <si>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</si>
  <si>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</si>
  <si>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</si>
  <si>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</si>
  <si>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</si>
  <si>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</si>
  <si>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</si>
  <si>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</si>
  <si>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</si>
  <si>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</si>
  <si>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</si>
  <si>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</si>
  <si>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</si>
  <si>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</si>
  <si>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</si>
  <si>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</si>
  <si>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</si>
  <si>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</si>
  <si>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</si>
  <si>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</si>
  <si>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</si>
  <si>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</si>
  <si>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</si>
  <si>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</si>
  <si>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</si>
  <si>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</si>
  <si>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</si>
  <si>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</si>
  <si>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</si>
  <si>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</si>
  <si>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</si>
  <si>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</si>
  <si>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</si>
  <si>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</si>
  <si>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</si>
  <si>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</si>
  <si>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</si>
  <si>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</si>
  <si>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</si>
  <si>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</si>
  <si>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</si>
  <si>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</si>
  <si>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</si>
  <si>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</si>
  <si>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</si>
  <si>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</si>
  <si>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</si>
  <si>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</si>
  <si>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</si>
  <si>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</si>
  <si>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</si>
  <si>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</si>
  <si>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</si>
  <si>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</si>
  <si>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</si>
  <si>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</si>
  <si>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</si>
  <si>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</si>
  <si>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</si>
  <si>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</si>
  <si>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</si>
  <si>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</si>
  <si>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</si>
  <si>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</si>
  <si>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</si>
  <si>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</si>
  <si>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</si>
  <si>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</si>
  <si>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</si>
  <si>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</si>
  <si>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</si>
  <si>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</si>
  <si>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</si>
  <si>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</si>
  <si>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</si>
  <si>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</si>
  <si>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</si>
  <si>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</si>
  <si>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</si>
  <si>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</si>
  <si>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</si>
  <si>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</si>
  <si>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</si>
  <si>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</si>
  <si>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</si>
  <si>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</si>
  <si>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</si>
  <si>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</si>
  <si>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</si>
  <si>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</si>
  <si>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</si>
  <si>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</si>
  <si>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</si>
  <si>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</si>
  <si>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</si>
  <si>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</si>
  <si>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</si>
  <si>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</si>
  <si>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</si>
  <si>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</si>
  <si>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</si>
  <si>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</si>
  <si>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</si>
  <si>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</si>
  <si>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</si>
  <si>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</si>
  <si>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</si>
  <si>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</si>
  <si>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</si>
  <si>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</si>
  <si>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</si>
  <si>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</si>
  <si>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</si>
  <si>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</si>
  <si>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</si>
  <si>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</si>
  <si>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</si>
  <si>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</si>
  <si>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</si>
  <si>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</si>
  <si>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</si>
  <si>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</si>
  <si>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</si>
  <si>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</si>
  <si>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</si>
  <si>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</si>
  <si>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</si>
  <si>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</si>
  <si>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</si>
  <si>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</si>
  <si>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</si>
  <si>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</si>
  <si>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</si>
  <si>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</si>
  <si>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</si>
  <si>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</si>
  <si>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</si>
  <si>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</si>
  <si>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</si>
  <si>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</si>
  <si>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</si>
  <si>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</si>
  <si>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</si>
  <si>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</si>
  <si>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</si>
  <si>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</si>
  <si>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</si>
  <si>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</si>
  <si>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</si>
  <si>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</si>
  <si>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</si>
  <si>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</si>
  <si>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</si>
  <si>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</si>
  <si>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</si>
  <si>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</si>
  <si>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</si>
  <si>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</si>
  <si>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</si>
  <si>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</si>
  <si>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</si>
  <si>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</si>
  <si>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</si>
  <si>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</si>
  <si>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</si>
  <si>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</si>
  <si>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</si>
  <si>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</si>
  <si>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</si>
  <si>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</si>
  <si>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</si>
  <si>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</si>
  <si>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</si>
  <si>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</si>
  <si>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</si>
  <si>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</si>
  <si>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</si>
  <si>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</si>
  <si>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</si>
  <si>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</si>
  <si>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</si>
  <si>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</si>
  <si>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</si>
  <si>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</si>
  <si>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</si>
  <si>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</si>
  <si>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</si>
  <si>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</si>
  <si>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</si>
  <si>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</si>
  <si>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</si>
  <si>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</si>
  <si>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</si>
  <si>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</si>
  <si>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</si>
  <si>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</si>
  <si>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</si>
  <si>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</si>
  <si>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</si>
  <si>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</si>
  <si>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</si>
  <si>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</si>
  <si>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</si>
  <si>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</si>
  <si>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</si>
  <si>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</si>
  <si>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</si>
  <si>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</si>
  <si>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</si>
  <si>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</si>
  <si>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</si>
  <si>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</si>
  <si>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</si>
  <si>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</si>
  <si>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</si>
  <si>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</si>
  <si>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</si>
  <si>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</si>
  <si>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</si>
  <si>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</si>
  <si>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</si>
  <si>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</si>
  <si>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</si>
  <si>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</si>
  <si>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</si>
  <si>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</si>
  <si>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</si>
  <si>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</si>
  <si>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</si>
  <si>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</si>
  <si>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</si>
  <si>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</si>
  <si>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</si>
  <si>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</si>
  <si>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</si>
  <si>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</si>
  <si>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</si>
  <si>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</si>
  <si>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</si>
  <si>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</si>
  <si>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</si>
  <si>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</si>
  <si>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</si>
  <si>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</si>
  <si>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</si>
  <si>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</si>
  <si>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</si>
  <si>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</si>
  <si>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</si>
  <si>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</si>
  <si>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</si>
  <si>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</si>
  <si>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</si>
  <si>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</si>
  <si>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</si>
  <si>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</si>
  <si>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</si>
  <si>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</si>
  <si>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</si>
  <si>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</si>
  <si>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</si>
  <si>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</si>
  <si>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</si>
  <si>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</si>
  <si>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</si>
  <si>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</si>
  <si>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</si>
  <si>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</si>
  <si>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</si>
  <si>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</si>
  <si>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</si>
  <si>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</si>
  <si>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</si>
  <si>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</si>
  <si>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</si>
  <si>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</si>
  <si>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</si>
  <si>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</si>
  <si>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</si>
  <si>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</si>
  <si>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</si>
  <si>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</si>
  <si>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</si>
  <si>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</si>
  <si>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</si>
  <si>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</si>
  <si>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</si>
  <si>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</si>
  <si>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</si>
  <si>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</si>
  <si>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</si>
  <si>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</si>
  <si>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</si>
  <si>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</si>
  <si>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</si>
  <si>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</si>
  <si>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</si>
  <si>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</si>
  <si>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</si>
  <si>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</si>
  <si>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</si>
  <si>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</si>
  <si>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</si>
  <si>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</si>
  <si>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</si>
  <si>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</si>
  <si>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</si>
  <si>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</si>
  <si>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</si>
  <si>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</si>
  <si>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</si>
  <si>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</si>
  <si>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</si>
  <si>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</si>
  <si>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</si>
  <si>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</si>
  <si>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</si>
  <si>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</si>
  <si>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</si>
  <si>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</si>
  <si>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</si>
  <si>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</si>
  <si>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</si>
  <si>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</si>
  <si>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</si>
  <si>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</si>
  <si>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</si>
  <si>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</si>
  <si>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</si>
  <si>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</si>
  <si>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</si>
  <si>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</si>
  <si>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</si>
  <si>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</si>
  <si>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</si>
  <si>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</si>
  <si>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</si>
  <si>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</si>
  <si>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</si>
  <si>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</si>
  <si>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</si>
  <si>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</si>
  <si>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</si>
  <si>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</si>
  <si>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</si>
  <si>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</si>
  <si>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</si>
  <si>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</si>
  <si>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</si>
  <si>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</si>
  <si>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</si>
  <si>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</si>
  <si>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</si>
  <si>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</si>
  <si>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</si>
  <si>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</si>
  <si>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</si>
  <si>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</si>
  <si>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</si>
  <si>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</si>
  <si>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</si>
  <si>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</si>
  <si>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</si>
  <si>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</si>
  <si>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</si>
  <si>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</si>
  <si>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</si>
  <si>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</si>
  <si>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</si>
  <si>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</si>
  <si>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</si>
  <si>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</si>
  <si>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</si>
  <si>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</si>
  <si>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</si>
  <si>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</si>
  <si>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</si>
  <si>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</si>
  <si>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</si>
  <si>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</si>
  <si>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</si>
  <si>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</si>
  <si>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</si>
  <si>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</si>
  <si>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</si>
  <si>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</si>
  <si>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</si>
  <si>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</si>
  <si>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</si>
  <si>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</si>
  <si>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</si>
  <si>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</si>
  <si>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</si>
  <si>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</si>
  <si>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</si>
  <si>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</si>
  <si>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</si>
  <si>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</si>
  <si>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</si>
  <si>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</si>
  <si>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</si>
  <si>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</si>
  <si>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</si>
  <si>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</si>
  <si>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</si>
  <si>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</si>
  <si>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</si>
  <si>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</si>
  <si>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</si>
  <si>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</si>
  <si>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</si>
  <si>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</si>
  <si>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</si>
  <si>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</si>
  <si>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</si>
  <si>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</si>
  <si>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</si>
  <si>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</si>
  <si>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</si>
  <si>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</si>
  <si>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</si>
  <si>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</si>
  <si>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</si>
  <si>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</si>
  <si>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</si>
  <si>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</si>
  <si>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</si>
  <si>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</si>
  <si>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</si>
  <si>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</si>
  <si>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</si>
  <si>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</si>
  <si>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</si>
  <si>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</si>
  <si>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</si>
  <si>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</si>
  <si>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</si>
  <si>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</si>
  <si>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</si>
  <si>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</si>
  <si>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</si>
  <si>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</si>
  <si>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</si>
  <si>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</si>
  <si>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</si>
  <si>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</si>
  <si>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</si>
  <si>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</si>
  <si>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</si>
  <si>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</si>
  <si>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</si>
  <si>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</si>
  <si>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</si>
  <si>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</si>
  <si>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</si>
  <si>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</si>
  <si>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</si>
  <si>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</si>
  <si>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</si>
  <si>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</si>
  <si>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</si>
  <si>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</si>
  <si>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</si>
  <si>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</si>
  <si>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</si>
  <si>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</si>
  <si>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</si>
  <si>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</si>
  <si>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</si>
  <si>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</si>
  <si>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</si>
  <si>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</si>
  <si>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</si>
  <si>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</si>
  <si>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</si>
  <si>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</si>
  <si>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</si>
  <si>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</si>
  <si>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</si>
  <si>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</si>
  <si>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</si>
  <si>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</si>
  <si>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</si>
  <si>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</si>
  <si>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</si>
  <si>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</si>
  <si>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</si>
  <si>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</si>
  <si>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</si>
  <si>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</si>
  <si>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</si>
  <si>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</si>
  <si>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</si>
  <si>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</si>
  <si>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</si>
  <si>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</si>
  <si>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</si>
  <si>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</si>
  <si>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</si>
  <si>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</si>
  <si>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</si>
  <si>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</si>
  <si>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</si>
  <si>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</si>
  <si>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</si>
  <si>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</si>
  <si>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</si>
  <si>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</si>
  <si>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</si>
  <si>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</si>
  <si>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</si>
  <si>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</si>
  <si>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</si>
  <si>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</si>
  <si>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</si>
  <si>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</si>
  <si>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</si>
  <si>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</si>
  <si>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</si>
  <si>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</si>
  <si>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</si>
  <si>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</si>
  <si>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</si>
  <si>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</si>
  <si>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</si>
  <si>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</si>
  <si>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</si>
  <si>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</si>
  <si>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</si>
  <si>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</si>
  <si>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</si>
  <si>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</si>
  <si>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</si>
  <si>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</si>
  <si>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</si>
  <si>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</si>
  <si>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</si>
  <si>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</si>
  <si>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</si>
  <si>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</si>
  <si>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</si>
  <si>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</si>
  <si>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</si>
  <si>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</si>
  <si>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</si>
  <si>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</si>
  <si>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</si>
  <si>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</si>
  <si>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</si>
  <si>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</si>
  <si>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</si>
  <si>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</si>
  <si>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</si>
  <si>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</si>
  <si>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</si>
  <si>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</si>
  <si>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</si>
  <si>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</si>
  <si>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</si>
  <si>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</si>
  <si>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</si>
  <si>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</si>
  <si>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</si>
  <si>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</si>
  <si>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</si>
  <si>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</si>
  <si>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</si>
  <si>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</si>
  <si>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</si>
  <si>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</si>
  <si>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</si>
  <si>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</si>
  <si>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</si>
  <si>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</si>
  <si>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</si>
  <si>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</si>
  <si>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</si>
  <si>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</si>
  <si>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</si>
  <si>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</si>
  <si>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</si>
  <si>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</si>
  <si>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</si>
  <si>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</si>
  <si>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</si>
  <si>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</si>
  <si>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</si>
  <si>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</si>
  <si>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</si>
  <si>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</si>
  <si>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</si>
  <si>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</si>
  <si>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</si>
  <si>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</si>
  <si>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</si>
  <si>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</si>
  <si>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</si>
  <si>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</si>
  <si>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</si>
  <si>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</si>
  <si>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</si>
  <si>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</si>
  <si>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</si>
  <si>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</si>
  <si>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</si>
  <si>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</si>
  <si>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</si>
  <si>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</si>
  <si>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</si>
  <si>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</si>
  <si>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</si>
  <si>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</si>
  <si>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</si>
  <si>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</si>
  <si>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</si>
  <si>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</si>
  <si>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</si>
  <si>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</si>
  <si>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</si>
  <si>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</si>
  <si>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</si>
  <si>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</si>
  <si>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</si>
  <si>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</si>
  <si>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</si>
  <si>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</si>
  <si>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</si>
  <si>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</si>
  <si>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</si>
  <si>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</si>
  <si>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</si>
  <si>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</si>
  <si>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</si>
  <si>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</si>
  <si>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</si>
  <si>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</si>
  <si>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</si>
  <si>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</si>
  <si>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</si>
  <si>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</si>
  <si>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</si>
  <si>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</si>
  <si>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</si>
  <si>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</si>
  <si>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</si>
  <si>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</si>
  <si>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</si>
  <si>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</si>
  <si>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</si>
  <si>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</si>
  <si>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</si>
  <si>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</si>
  <si>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</si>
  <si>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</si>
  <si>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</si>
  <si>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</si>
  <si>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</si>
  <si>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</si>
  <si>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</si>
  <si>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</si>
  <si>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</si>
  <si>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</si>
  <si>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</si>
  <si>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</si>
  <si>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</si>
  <si>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</si>
  <si>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</si>
  <si>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</si>
  <si>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</si>
  <si>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</si>
  <si>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</si>
  <si>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</si>
  <si>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</si>
  <si>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</si>
  <si>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</si>
  <si>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</si>
  <si>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</si>
  <si>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</si>
  <si>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</si>
  <si>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</si>
  <si>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</si>
  <si>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</si>
  <si>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</si>
  <si>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</si>
  <si>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</si>
  <si>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</si>
  <si>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</si>
  <si>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</si>
  <si>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</si>
  <si>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</si>
  <si>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</si>
  <si>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</si>
  <si>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</si>
  <si>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</si>
  <si>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</si>
  <si>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</si>
  <si>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</si>
  <si>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</si>
  <si>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</si>
  <si>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</si>
  <si>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</si>
  <si>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</si>
  <si>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</si>
  <si>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</si>
  <si>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</si>
  <si>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</si>
  <si>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</si>
  <si>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</si>
  <si>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</si>
  <si>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</si>
  <si>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</si>
  <si>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</si>
  <si>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</si>
  <si>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</si>
  <si>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</si>
  <si>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</si>
  <si>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</si>
  <si>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</si>
  <si>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</si>
  <si>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</si>
  <si>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</si>
  <si>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</si>
  <si>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</si>
  <si>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</si>
  <si>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</si>
  <si>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</si>
  <si>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</si>
  <si>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</si>
  <si>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</si>
  <si>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</si>
  <si>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</si>
  <si>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</si>
  <si>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</si>
  <si>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</si>
  <si>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</si>
  <si>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</si>
  <si>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</si>
  <si>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</si>
  <si>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</si>
  <si>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</si>
  <si>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</si>
  <si>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</si>
  <si>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</si>
  <si>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</si>
  <si>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</si>
  <si>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</si>
  <si>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</si>
  <si>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</si>
  <si>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</si>
  <si>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</si>
  <si>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</si>
  <si>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</si>
  <si>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</si>
  <si>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</si>
  <si>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</si>
  <si>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</si>
  <si>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</si>
  <si>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</si>
  <si>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</si>
  <si>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</si>
  <si>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</si>
  <si>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</si>
  <si>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</si>
  <si>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</si>
  <si>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</si>
  <si>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</si>
  <si>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</si>
  <si>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</si>
  <si>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</si>
  <si>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</si>
  <si>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</si>
  <si>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</si>
  <si>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</si>
  <si>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</si>
  <si>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</si>
  <si>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</si>
  <si>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</si>
  <si>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</si>
  <si>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</si>
  <si>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</si>
  <si>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</si>
  <si>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</si>
  <si>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</si>
  <si>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</si>
  <si>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</si>
  <si>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</si>
  <si>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</si>
  <si>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</si>
  <si>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</si>
  <si>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</si>
  <si>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</si>
  <si>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</si>
  <si>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</si>
  <si>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</si>
  <si>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</si>
  <si>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</si>
  <si>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</si>
  <si>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</si>
  <si>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</si>
  <si>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</si>
  <si>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</si>
  <si>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</si>
  <si>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</si>
  <si>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</si>
  <si>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</si>
  <si>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</si>
  <si>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</si>
  <si>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</si>
  <si>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</si>
  <si>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</si>
  <si>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</si>
  <si>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</si>
  <si>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</si>
  <si>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</si>
  <si>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</si>
  <si>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</si>
  <si>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</si>
  <si>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</si>
  <si>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</si>
  <si>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</si>
  <si>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</si>
  <si>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</si>
  <si>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</si>
  <si>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</si>
  <si>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</si>
  <si>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</si>
  <si>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</si>
  <si>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</si>
  <si>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</si>
  <si>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</si>
  <si>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</si>
  <si>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</si>
  <si>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</si>
  <si>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</si>
  <si>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</si>
  <si>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</si>
  <si>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</si>
  <si>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</si>
  <si>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</si>
  <si>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</si>
  <si>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</si>
  <si>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</si>
  <si>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</si>
  <si>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</si>
  <si>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</si>
  <si>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</si>
  <si>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</si>
  <si>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</si>
  <si>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</si>
  <si>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</si>
  <si>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</si>
  <si>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</si>
  <si>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</si>
  <si>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</si>
  <si>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</si>
  <si>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</si>
  <si>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</si>
  <si>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</si>
  <si>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</si>
  <si>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</si>
  <si>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</si>
  <si>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</si>
  <si>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</si>
  <si>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</si>
  <si>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</si>
  <si>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</si>
  <si>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</si>
  <si>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</si>
  <si>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</si>
  <si>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</si>
  <si>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</si>
  <si>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</si>
  <si>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</si>
  <si>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</si>
  <si>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</si>
  <si>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</si>
  <si>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</si>
  <si>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</si>
  <si>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</si>
  <si>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</si>
  <si>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</si>
  <si>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</si>
  <si>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</si>
  <si>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</si>
  <si>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</si>
  <si>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</si>
  <si>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</si>
  <si>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</si>
  <si>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</si>
  <si>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</si>
  <si>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</si>
  <si>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</si>
  <si>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</si>
  <si>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</si>
  <si>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</si>
  <si>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</si>
  <si>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</si>
  <si>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</si>
  <si>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</si>
  <si>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</si>
  <si>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</si>
  <si>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</si>
  <si>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</si>
  <si>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</si>
  <si>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</si>
  <si>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</si>
  <si>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</si>
  <si>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</si>
  <si>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</si>
  <si>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</si>
  <si>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</si>
  <si>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</si>
  <si>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</si>
  <si>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</si>
  <si>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</si>
  <si>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</si>
  <si>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</si>
  <si>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</si>
  <si>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</si>
  <si>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</si>
  <si>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</si>
  <si>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</si>
  <si>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</si>
  <si>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</si>
  <si>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</si>
  <si>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</si>
  <si>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</si>
  <si>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</si>
  <si>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</si>
  <si>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</si>
  <si>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</si>
  <si>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</si>
  <si>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</si>
  <si>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</si>
  <si>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</si>
  <si>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</si>
  <si>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</si>
  <si>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</si>
  <si>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</si>
  <si>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</si>
  <si>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</si>
  <si>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</si>
  <si>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</si>
  <si>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</si>
  <si>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</si>
  <si>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</si>
  <si>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</si>
  <si>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</si>
  <si>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</si>
  <si>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</si>
  <si>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</si>
  <si>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</si>
  <si>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</si>
  <si>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</si>
  <si>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</si>
  <si>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</si>
  <si>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</si>
  <si>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</si>
  <si>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</si>
  <si>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</si>
  <si>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</si>
  <si>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</si>
  <si>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</si>
  <si>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</si>
  <si>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</si>
  <si>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</si>
  <si>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</si>
  <si>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</si>
  <si>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</si>
  <si>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</si>
  <si>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</si>
  <si>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</si>
  <si>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</si>
  <si>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</si>
  <si>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</si>
  <si>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</si>
  <si>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</si>
  <si>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</si>
  <si>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</si>
  <si>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</si>
  <si>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</si>
  <si>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</si>
  <si>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</si>
  <si>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</si>
  <si>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</si>
  <si>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</si>
  <si>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</si>
  <si>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</si>
  <si>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</si>
  <si>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</si>
  <si>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</si>
  <si>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</si>
  <si>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</si>
  <si>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</si>
  <si>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</si>
  <si>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</si>
  <si>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</si>
  <si>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</si>
  <si>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</si>
  <si>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</si>
  <si>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</si>
  <si>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</si>
  <si>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</si>
  <si>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</si>
  <si>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</si>
  <si>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</si>
  <si>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</si>
  <si>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</si>
  <si>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</si>
  <si>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</si>
  <si>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</si>
  <si>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</si>
  <si>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</si>
  <si>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</si>
  <si>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</si>
  <si>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</si>
  <si>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</si>
  <si>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</si>
  <si>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</si>
  <si>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</si>
  <si>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</si>
  <si>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</si>
  <si>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</si>
  <si>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</si>
  <si>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</si>
  <si>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</si>
  <si>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</si>
  <si>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</si>
  <si>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</si>
  <si>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</si>
  <si>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</si>
  <si>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</si>
  <si>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</si>
  <si>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</si>
  <si>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</si>
  <si>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</si>
  <si>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</si>
  <si>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</si>
  <si>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</si>
  <si>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</si>
  <si>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</si>
  <si>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</si>
  <si>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</si>
  <si>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</si>
  <si>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</si>
  <si>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</si>
  <si>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</si>
  <si>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</si>
  <si>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</si>
  <si>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</si>
  <si>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</si>
  <si>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</si>
  <si>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</si>
  <si>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</si>
  <si>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</si>
  <si>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</si>
  <si>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</si>
  <si>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</si>
  <si>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</si>
  <si>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</si>
  <si>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</si>
  <si>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</si>
  <si>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</si>
  <si>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</si>
  <si>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</si>
  <si>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</si>
  <si>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</si>
  <si>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</si>
  <si>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</si>
  <si>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</si>
  <si>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</si>
  <si>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</si>
  <si>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</si>
  <si>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</si>
  <si>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</si>
  <si>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</si>
  <si>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</si>
  <si>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</si>
  <si>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</si>
  <si>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</si>
  <si>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</si>
  <si>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</si>
  <si>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</si>
  <si>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</si>
  <si>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</si>
  <si>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</si>
  <si>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</si>
  <si>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</si>
  <si>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</si>
  <si>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</si>
  <si>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</si>
  <si>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</si>
  <si>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</si>
  <si>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</si>
  <si>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</si>
  <si>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</si>
  <si>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</si>
  <si>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</si>
  <si>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</si>
  <si>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</si>
  <si>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</si>
  <si>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</si>
  <si>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</si>
  <si>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</si>
  <si>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</si>
  <si>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</si>
  <si>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</si>
  <si>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</si>
  <si>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</si>
  <si>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</si>
  <si>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</si>
  <si>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</si>
  <si>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</si>
  <si>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</si>
  <si>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</si>
  <si>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</si>
  <si>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</si>
  <si>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</si>
  <si>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</si>
  <si>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</si>
  <si>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</si>
  <si>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</si>
  <si>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</si>
  <si>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</si>
  <si>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</si>
  <si>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</si>
  <si>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</si>
  <si>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</si>
  <si>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</si>
  <si>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</si>
  <si>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</si>
  <si>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</si>
  <si>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</si>
  <si>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</si>
  <si>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</si>
  <si>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</si>
  <si>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</si>
  <si>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</si>
  <si>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</si>
  <si>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</si>
  <si>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</si>
  <si>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</si>
  <si>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</si>
  <si>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</si>
  <si>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</si>
  <si>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</si>
  <si>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</si>
  <si>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</si>
  <si>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</si>
  <si>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</si>
  <si>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</si>
  <si>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</si>
  <si>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</si>
  <si>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</si>
  <si>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</si>
  <si>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</si>
  <si>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</si>
  <si>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</si>
  <si>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</si>
  <si>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</si>
  <si>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</si>
  <si>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</si>
  <si>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</si>
  <si>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</si>
  <si>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</si>
  <si>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</si>
  <si>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</si>
  <si>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</si>
  <si>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</si>
  <si>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</si>
  <si>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</si>
  <si>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</si>
  <si>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</si>
  <si>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</si>
  <si>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</si>
  <si>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</si>
  <si>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</si>
  <si>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</si>
  <si>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</si>
  <si>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</si>
  <si>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</si>
  <si>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</si>
  <si>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</si>
  <si>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</si>
  <si>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</si>
  <si>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</si>
  <si>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</si>
  <si>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</si>
  <si>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</si>
  <si>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</si>
  <si>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</si>
  <si>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</si>
  <si>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</si>
  <si>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</si>
  <si>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</si>
  <si>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</si>
  <si>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</si>
  <si>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</si>
  <si>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</si>
  <si>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</si>
  <si>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</si>
  <si>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</si>
  <si>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</si>
  <si>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</si>
  <si>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</si>
  <si>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</si>
  <si>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</si>
  <si>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</si>
  <si>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</si>
  <si>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</si>
  <si>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</si>
  <si>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</si>
  <si>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</si>
  <si>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</si>
  <si>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</si>
  <si>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</si>
  <si>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</si>
  <si>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</si>
  <si>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</si>
  <si>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</si>
  <si>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</si>
  <si>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</si>
  <si>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</si>
  <si>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</si>
  <si>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</si>
  <si>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</si>
  <si>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</si>
  <si>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</si>
  <si>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</si>
  <si>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</si>
  <si>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</si>
  <si>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</si>
  <si>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</si>
  <si>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</si>
  <si>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</si>
  <si>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</si>
  <si>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</si>
  <si>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</si>
  <si>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</si>
  <si>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</si>
  <si>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</si>
  <si>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</si>
  <si>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</si>
  <si>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</si>
  <si>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</si>
  <si>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</si>
  <si>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</si>
  <si>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</si>
  <si>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</si>
  <si>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</si>
  <si>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</si>
  <si>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</si>
  <si>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</si>
  <si>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</si>
  <si>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</si>
  <si>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</si>
  <si>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</si>
  <si>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</si>
  <si>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</si>
  <si>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</si>
  <si>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</si>
  <si>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</si>
  <si>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</si>
  <si>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</si>
  <si>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</si>
  <si>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</si>
  <si>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</si>
  <si>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</si>
  <si>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</si>
  <si>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</si>
  <si>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</si>
  <si>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</si>
  <si>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</si>
  <si>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</si>
  <si>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</si>
  <si>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</si>
  <si>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</si>
  <si>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</si>
  <si>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</si>
  <si>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</si>
  <si>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</si>
  <si>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</si>
  <si>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</si>
  <si>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</si>
  <si>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</si>
  <si>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</si>
  <si>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</si>
  <si>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</si>
  <si>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</si>
  <si>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</si>
  <si>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</si>
  <si>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</si>
  <si>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</si>
  <si>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</si>
  <si>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</si>
  <si>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</si>
  <si>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</si>
  <si>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</si>
  <si>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</si>
  <si>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</si>
  <si>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</si>
  <si>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</si>
  <si>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</si>
  <si>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</si>
  <si>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</si>
  <si>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</si>
  <si>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</si>
  <si>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</si>
  <si>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</si>
  <si>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</si>
  <si>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</si>
  <si>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</si>
  <si>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</si>
  <si>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</si>
  <si>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</si>
  <si>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</si>
  <si>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</si>
  <si>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</si>
  <si>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</si>
  <si>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</si>
  <si>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</si>
  <si>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</si>
  <si>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</si>
  <si>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</si>
  <si>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</si>
  <si>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</si>
  <si>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</si>
  <si>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</si>
  <si>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</si>
  <si>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</si>
  <si>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</si>
  <si>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</si>
  <si>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</si>
  <si>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</si>
  <si>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</si>
  <si>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</si>
  <si>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</si>
  <si>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</si>
  <si>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</si>
  <si>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</si>
  <si>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</si>
  <si>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</si>
  <si>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</si>
  <si>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</si>
  <si>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</si>
  <si>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</si>
  <si>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</si>
  <si>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</si>
  <si>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</si>
  <si>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</si>
  <si>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</si>
  <si>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</si>
  <si>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</si>
  <si>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</si>
  <si>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</si>
  <si>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</si>
  <si>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</si>
  <si>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</si>
  <si>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</si>
  <si>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</si>
  <si>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</si>
  <si>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</si>
  <si>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</si>
  <si>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</si>
  <si>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</si>
  <si>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</si>
  <si>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</si>
  <si>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</si>
  <si>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</si>
  <si>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</si>
  <si>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</si>
  <si>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</si>
  <si>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</si>
  <si>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</si>
  <si>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</si>
  <si>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</si>
  <si>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</si>
  <si>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</si>
  <si>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</si>
  <si>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</si>
  <si>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</si>
  <si>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</si>
  <si>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</si>
  <si>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</si>
  <si>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</si>
  <si>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</si>
  <si>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</si>
  <si>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</si>
  <si>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</si>
  <si>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</si>
  <si>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</si>
  <si>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</si>
  <si>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</si>
  <si>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</si>
  <si>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</si>
  <si>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</si>
  <si>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</si>
  <si>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</si>
  <si>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</si>
  <si>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</si>
  <si>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</si>
  <si>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</si>
  <si>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</si>
  <si>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</si>
  <si>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</si>
  <si>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</si>
  <si>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</si>
  <si>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</si>
  <si>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</si>
  <si>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</si>
  <si>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</si>
  <si>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</si>
  <si>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</si>
  <si>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</si>
  <si>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</si>
  <si>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</si>
  <si>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</si>
  <si>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</si>
  <si>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</si>
  <si>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</si>
  <si>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</si>
  <si>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</si>
  <si>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</si>
  <si>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</si>
  <si>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</si>
  <si>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</si>
  <si>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</si>
  <si>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</si>
  <si>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</si>
  <si>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</si>
  <si>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</si>
  <si>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</si>
  <si>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</si>
  <si>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</si>
  <si>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</si>
  <si>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</si>
  <si>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</si>
  <si>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</si>
  <si>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</si>
  <si>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</si>
  <si>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</si>
  <si>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</si>
  <si>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</si>
  <si>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</si>
  <si>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</si>
  <si>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</si>
  <si>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</si>
  <si>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</si>
  <si>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</si>
  <si>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</si>
  <si>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</si>
  <si>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</si>
  <si>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</si>
  <si>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</si>
  <si>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</si>
  <si>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</si>
  <si>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</si>
  <si>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</si>
  <si>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</si>
  <si>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</si>
  <si>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</si>
  <si>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</si>
  <si>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</si>
  <si>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</si>
  <si>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</si>
  <si>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</si>
  <si>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</si>
  <si>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</si>
  <si>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</si>
  <si>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</si>
  <si>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</si>
  <si>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</si>
  <si>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</si>
  <si>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</si>
  <si>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</si>
  <si>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</si>
  <si>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</si>
  <si>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</si>
  <si>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</si>
  <si>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</si>
  <si>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</si>
  <si>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</si>
  <si>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</si>
  <si>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</si>
  <si>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</si>
  <si>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</si>
  <si>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</si>
  <si>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</si>
  <si>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</si>
  <si>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</si>
  <si>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</si>
  <si>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</si>
  <si>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</si>
  <si>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</si>
  <si>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</si>
  <si>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</si>
  <si>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</si>
  <si>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</si>
  <si>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</si>
  <si>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</si>
  <si>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</si>
  <si>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</si>
  <si>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</si>
  <si>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</si>
  <si>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</si>
  <si>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</si>
  <si>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</si>
  <si>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</si>
  <si>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</si>
  <si>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</si>
  <si>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</si>
  <si>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</si>
  <si>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</si>
  <si>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</si>
  <si>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</si>
  <si>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</si>
  <si>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</si>
  <si>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</si>
  <si>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</si>
  <si>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</si>
  <si>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</si>
  <si>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</si>
  <si>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</si>
  <si>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</si>
  <si>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</si>
  <si>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</si>
  <si>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</si>
  <si>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</si>
  <si>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</si>
  <si>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</si>
  <si>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</si>
  <si>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</si>
  <si>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</si>
  <si>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</si>
  <si>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</si>
  <si>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</si>
  <si>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</si>
  <si>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</si>
  <si>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</si>
  <si>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</si>
  <si>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</si>
  <si>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</si>
  <si>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</si>
  <si>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</si>
  <si>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</si>
  <si>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</si>
  <si>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</si>
  <si>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</si>
  <si>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</si>
  <si>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</si>
  <si>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</si>
  <si>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</si>
  <si>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</si>
  <si>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</si>
  <si>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</si>
  <si>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</si>
  <si>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</si>
  <si>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</si>
  <si>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</si>
  <si>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</si>
  <si>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</si>
  <si>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</si>
  <si>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</si>
  <si>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</si>
  <si>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</si>
  <si>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</si>
  <si>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</si>
  <si>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</si>
  <si>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</si>
  <si>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</si>
  <si>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</si>
  <si>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</si>
  <si>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</si>
  <si>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</si>
  <si>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</si>
  <si>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</si>
  <si>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</si>
  <si>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</si>
  <si>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</si>
  <si>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</si>
  <si>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</si>
  <si>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</si>
  <si>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</si>
  <si>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</si>
  <si>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</si>
  <si>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</si>
  <si>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</si>
  <si>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</si>
  <si>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</si>
  <si>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</si>
  <si>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</si>
  <si>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</si>
  <si>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</si>
  <si>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</si>
  <si>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</si>
  <si>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</si>
  <si>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</si>
  <si>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</si>
  <si>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</si>
  <si>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</si>
  <si>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</si>
  <si>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</si>
  <si>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</si>
  <si>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</si>
  <si>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</si>
  <si>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</si>
  <si>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</si>
  <si>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</si>
  <si>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</si>
  <si>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</si>
  <si>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</si>
  <si>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</si>
  <si>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</si>
  <si>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</si>
  <si>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</si>
  <si>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</si>
  <si>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</si>
  <si>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</si>
  <si>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</si>
  <si>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</si>
  <si>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</si>
  <si>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</si>
  <si>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</si>
  <si>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</si>
  <si>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</si>
  <si>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</si>
  <si>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</si>
  <si>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</si>
  <si>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</si>
  <si>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</si>
  <si>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</si>
  <si>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</si>
  <si>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</si>
  <si>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</si>
  <si>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</si>
  <si>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</si>
  <si>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</si>
  <si>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</si>
  <si>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</si>
  <si>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</si>
  <si>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</si>
  <si>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</si>
  <si>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</si>
  <si>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</si>
  <si>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</si>
  <si>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</si>
  <si>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</si>
  <si>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</si>
  <si>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</si>
  <si>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</si>
  <si>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</si>
  <si>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</si>
  <si>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</si>
  <si>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</si>
  <si>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</si>
  <si>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</si>
  <si>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</si>
  <si>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</si>
  <si>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</si>
  <si>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</si>
  <si>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</si>
  <si>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</si>
  <si>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</si>
  <si>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</si>
  <si>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</si>
  <si>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</si>
  <si>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</si>
  <si>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</si>
  <si>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</si>
  <si>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</si>
  <si>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</si>
  <si>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</si>
  <si>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</si>
  <si>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</si>
  <si>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</si>
  <si>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</si>
  <si>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</si>
  <si>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</si>
  <si>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</si>
  <si>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</si>
  <si>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</si>
  <si>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</si>
  <si>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</si>
  <si>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</si>
  <si>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</si>
  <si>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</si>
  <si>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</si>
  <si>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</si>
  <si>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</si>
  <si>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</si>
  <si>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</si>
  <si>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</si>
  <si>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</si>
  <si>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</si>
  <si>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</si>
  <si>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</si>
  <si>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</si>
  <si>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</si>
  <si>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</si>
  <si>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</si>
  <si>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</si>
  <si>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</si>
  <si>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</si>
  <si>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</si>
  <si>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</si>
  <si>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</si>
  <si>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</si>
  <si>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</si>
  <si>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</si>
  <si>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</si>
  <si>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</si>
  <si>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</si>
  <si>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</si>
  <si>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</si>
  <si>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</si>
  <si>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</si>
  <si>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</si>
  <si>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</si>
  <si>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</si>
  <si>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</si>
  <si>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</si>
  <si>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</si>
  <si>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</si>
  <si>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</si>
  <si>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</si>
  <si>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</si>
  <si>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</si>
  <si>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</si>
  <si>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</si>
  <si>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</si>
  <si>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</si>
  <si>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</si>
  <si>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</si>
  <si>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</si>
  <si>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</si>
  <si>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</si>
  <si>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</si>
  <si>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</si>
  <si>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</si>
  <si>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</si>
  <si>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</si>
  <si>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</si>
  <si>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</si>
  <si>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</si>
  <si>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</si>
  <si>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</si>
  <si>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</si>
  <si>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</si>
  <si>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</si>
  <si>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</si>
  <si>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</si>
  <si>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</si>
  <si>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</si>
  <si>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</si>
  <si>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</si>
  <si>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</si>
  <si>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</si>
  <si>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</si>
  <si>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</si>
  <si>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</si>
  <si>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</si>
  <si>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</si>
  <si>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</si>
  <si>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</si>
  <si>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</si>
  <si>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</si>
  <si>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</si>
  <si>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</si>
  <si>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</si>
  <si>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</si>
  <si>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</si>
  <si>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</si>
  <si>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</si>
  <si>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</si>
  <si>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</si>
  <si>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</si>
  <si>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</si>
  <si>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</si>
  <si>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</si>
  <si>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</si>
  <si>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</si>
  <si>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</si>
  <si>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</si>
  <si>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</si>
  <si>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</si>
  <si>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</si>
  <si>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</si>
  <si>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</si>
  <si>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</si>
  <si>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</si>
  <si>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</si>
  <si>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</si>
  <si>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</si>
  <si>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</si>
  <si>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</si>
  <si>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</si>
  <si>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</si>
  <si>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</si>
  <si>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</si>
  <si>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</si>
  <si>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</si>
  <si>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</si>
  <si>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</si>
  <si>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</si>
  <si>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</si>
  <si>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</si>
  <si>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</si>
  <si>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</si>
  <si>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</si>
  <si>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</si>
  <si>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</si>
  <si>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</si>
  <si>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</si>
  <si>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</si>
  <si>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</si>
  <si>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</si>
  <si>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</si>
  <si>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</si>
  <si>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</si>
  <si>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</si>
  <si>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</si>
  <si>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</si>
  <si>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</si>
  <si>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</si>
  <si>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</si>
  <si>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</si>
  <si>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</si>
  <si>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</si>
  <si>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</si>
  <si>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</si>
  <si>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</si>
  <si>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</si>
  <si>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</si>
  <si>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</si>
  <si>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</si>
  <si>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</si>
  <si>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</si>
  <si>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</si>
  <si>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</si>
  <si>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</si>
  <si>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</si>
  <si>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</si>
  <si>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</si>
  <si>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</si>
  <si>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</si>
  <si>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</si>
  <si>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</si>
  <si>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</si>
  <si>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</si>
  <si>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</si>
  <si>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</si>
  <si>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</si>
  <si>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</si>
  <si>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</si>
  <si>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</si>
  <si>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</si>
  <si>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</si>
  <si>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</si>
  <si>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</si>
  <si>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</si>
  <si>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</si>
  <si>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</si>
  <si>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</si>
  <si>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</si>
  <si>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</si>
  <si>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</si>
  <si>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</si>
  <si>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</si>
  <si>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</si>
  <si>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</si>
  <si>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</si>
  <si>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</si>
  <si>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</si>
  <si>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</si>
  <si>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</si>
  <si>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</si>
  <si>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</si>
  <si>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</si>
  <si>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</si>
  <si>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</si>
  <si>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</si>
  <si>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</si>
  <si>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</si>
  <si>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</si>
  <si>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</si>
  <si>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</si>
  <si>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</si>
  <si>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</si>
  <si>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</si>
  <si>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</si>
  <si>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</si>
  <si>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</si>
  <si>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</si>
  <si>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</si>
  <si>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</si>
  <si>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</si>
  <si>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</si>
  <si>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</si>
  <si>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</si>
  <si>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</si>
  <si>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</si>
  <si>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</si>
  <si>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</si>
  <si>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</si>
  <si>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</si>
  <si>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</si>
  <si>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</si>
  <si>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</si>
  <si>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</si>
  <si>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</si>
  <si>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</si>
  <si>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</si>
  <si>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</si>
  <si>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</si>
  <si>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</si>
  <si>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</si>
  <si>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</si>
  <si>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</si>
  <si>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</si>
  <si>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</si>
  <si>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</si>
  <si>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</si>
  <si>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</si>
  <si>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</si>
  <si>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</si>
  <si>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</si>
  <si>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</si>
  <si>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</si>
  <si>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</si>
  <si>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</si>
  <si>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</si>
  <si>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</si>
  <si>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</si>
  <si>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</si>
  <si>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</si>
  <si>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</si>
  <si>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</si>
  <si>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</si>
  <si>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</si>
  <si>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</si>
  <si>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</si>
  <si>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</si>
  <si>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</si>
  <si>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</si>
  <si>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</si>
  <si>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</si>
  <si>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</si>
  <si>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</si>
  <si>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</si>
  <si>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</si>
  <si>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</si>
  <si>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</si>
  <si>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</si>
  <si>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</si>
  <si>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</si>
  <si>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</si>
  <si>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</si>
  <si>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</si>
  <si>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</si>
  <si>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</si>
  <si>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</si>
  <si>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</si>
  <si>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</si>
  <si>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</si>
  <si>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</si>
  <si>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</si>
  <si>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</si>
  <si>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</si>
  <si>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</si>
  <si>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</si>
  <si>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</si>
  <si>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</si>
  <si>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</si>
  <si>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</si>
  <si>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</si>
  <si>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</si>
  <si>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</si>
  <si>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</si>
  <si>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</si>
  <si>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</si>
  <si>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</si>
  <si>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</si>
  <si>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</si>
  <si>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</si>
  <si>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</si>
  <si>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</si>
  <si>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</si>
  <si>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</si>
  <si>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</si>
  <si>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</si>
  <si>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</si>
  <si>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</si>
  <si>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</si>
  <si>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</si>
  <si>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</si>
  <si>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</si>
  <si>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</si>
  <si>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</si>
  <si>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</si>
  <si>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</si>
  <si>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</si>
  <si>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</si>
  <si>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</si>
  <si>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</si>
  <si>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</si>
  <si>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</si>
  <si>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</si>
  <si>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</si>
  <si>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</si>
  <si>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</si>
  <si>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</si>
  <si>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</si>
  <si>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</si>
  <si>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</si>
  <si>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</si>
  <si>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</si>
  <si>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</si>
  <si>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</si>
  <si>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</si>
  <si>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</si>
  <si>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</si>
  <si>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</si>
  <si>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</si>
  <si>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</si>
  <si>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</si>
  <si>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</si>
  <si>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</si>
  <si>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</si>
  <si>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</si>
  <si>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</si>
  <si>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</si>
  <si>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</si>
  <si>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</si>
  <si>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</si>
  <si>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</si>
  <si>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</si>
  <si>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</si>
  <si>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</si>
  <si>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</si>
  <si>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</si>
  <si>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</si>
  <si>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</si>
  <si>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</si>
  <si>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</si>
  <si>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</si>
  <si>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</si>
  <si>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</si>
  <si>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</si>
  <si>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</si>
  <si>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</si>
  <si>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</si>
  <si>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</si>
  <si>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</si>
  <si>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</si>
  <si>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</si>
  <si>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</si>
  <si>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</si>
  <si>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</si>
  <si>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</si>
  <si>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</si>
  <si>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</si>
  <si>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</si>
  <si>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</si>
  <si>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</si>
  <si>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</si>
  <si>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</si>
  <si>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</si>
  <si>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</si>
  <si>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</si>
  <si>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</si>
  <si>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</si>
  <si>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</si>
  <si>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</si>
  <si>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</si>
  <si>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</si>
  <si>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</si>
  <si>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</si>
  <si>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</si>
  <si>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</si>
  <si>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</si>
  <si>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</si>
  <si>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</si>
  <si>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</si>
  <si>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</si>
  <si>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</si>
  <si>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</si>
  <si>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</si>
  <si>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</si>
  <si>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</si>
  <si>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</si>
  <si>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</si>
  <si>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</si>
  <si>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</si>
  <si>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</si>
  <si>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</si>
  <si>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</si>
  <si>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</si>
  <si>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</si>
  <si>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</si>
  <si>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</si>
  <si>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</si>
  <si>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</si>
  <si>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</si>
  <si>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</si>
  <si>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</si>
  <si>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</si>
  <si>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</si>
  <si>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</si>
  <si>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</si>
  <si>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</si>
  <si>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</si>
  <si>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</si>
  <si>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</si>
  <si>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</si>
  <si>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</si>
  <si>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</si>
  <si>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</si>
  <si>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</si>
  <si>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</si>
  <si>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</si>
  <si>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</si>
  <si>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</si>
  <si>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</si>
  <si>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</si>
  <si>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</si>
  <si>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</si>
  <si>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</si>
  <si>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</si>
  <si>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</si>
  <si>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</si>
  <si>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</si>
  <si>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</si>
  <si>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</si>
  <si>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</si>
  <si>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</si>
  <si>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</si>
  <si>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</si>
  <si>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</si>
  <si>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</si>
  <si>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</si>
  <si>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</si>
  <si>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</si>
  <si>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</si>
  <si>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</si>
  <si>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</si>
  <si>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</si>
  <si>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</si>
  <si>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</si>
  <si>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</si>
  <si>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</si>
  <si>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</si>
  <si>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</si>
  <si>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</si>
  <si>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</si>
  <si>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</si>
  <si>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</si>
  <si>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</si>
  <si>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</si>
  <si>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</si>
  <si>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</si>
  <si>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</si>
  <si>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</si>
  <si>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</si>
  <si>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</si>
  <si>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</si>
  <si>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</si>
  <si>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</si>
  <si>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</si>
  <si>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</si>
  <si>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</si>
  <si>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</si>
  <si>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</si>
  <si>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</si>
  <si>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</si>
  <si>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</si>
  <si>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</si>
  <si>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</si>
  <si>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</si>
  <si>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</si>
  <si>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</si>
  <si>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</si>
  <si>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</si>
  <si>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</si>
  <si>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</si>
  <si>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</si>
  <si>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</si>
  <si>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</si>
  <si>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</si>
  <si>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</si>
  <si>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</si>
  <si>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</si>
  <si>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</si>
  <si>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</si>
  <si>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</si>
  <si>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</si>
  <si>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</si>
  <si>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</si>
  <si>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</si>
  <si>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</si>
  <si>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</si>
  <si>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</si>
  <si>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</si>
  <si>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</si>
  <si>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</si>
  <si>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</si>
  <si>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</si>
  <si>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</si>
  <si>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</si>
  <si>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</si>
  <si>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</si>
  <si>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</si>
  <si>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</si>
  <si>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</si>
  <si>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</si>
  <si>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</si>
  <si>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</si>
  <si>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</si>
  <si>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</si>
  <si>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</si>
  <si>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</si>
  <si>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</si>
  <si>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</si>
  <si>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</si>
  <si>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</si>
  <si>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</si>
  <si>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</si>
  <si>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</si>
  <si>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</si>
  <si>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</si>
  <si>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</si>
  <si>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</si>
  <si>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</si>
  <si>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</si>
  <si>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</si>
  <si>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</si>
  <si>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</si>
  <si>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</si>
  <si>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</si>
  <si>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</si>
  <si>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</si>
  <si>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</si>
  <si>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</si>
  <si>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</si>
  <si>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</si>
  <si>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</si>
  <si>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</si>
  <si>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</si>
  <si>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</si>
  <si>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</si>
  <si>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</si>
  <si>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</si>
  <si>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</si>
  <si>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</si>
  <si>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</si>
  <si>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</si>
  <si>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</si>
  <si>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</si>
  <si>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</si>
  <si>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</si>
  <si>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</si>
  <si>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</si>
  <si>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</si>
  <si>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</si>
  <si>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</si>
  <si>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</si>
  <si>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</si>
  <si>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</si>
  <si>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</si>
  <si>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</si>
  <si>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</si>
  <si>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</si>
  <si>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</si>
  <si>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</si>
  <si>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</si>
  <si>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</si>
  <si>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</si>
  <si>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</si>
  <si>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</si>
  <si>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</si>
  <si>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</si>
  <si>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</si>
  <si>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</si>
  <si>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</si>
  <si>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</si>
  <si>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</si>
  <si>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</si>
  <si>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</si>
  <si>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</si>
  <si>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</si>
  <si>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</si>
  <si>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</si>
  <si>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</si>
  <si>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</si>
  <si>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</si>
  <si>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</si>
  <si>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</si>
  <si>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</si>
  <si>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</si>
  <si>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</si>
  <si>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</si>
  <si>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</si>
  <si>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</si>
  <si>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</si>
  <si>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</si>
  <si>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</si>
  <si>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</si>
  <si>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</si>
  <si>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</si>
  <si>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</si>
  <si>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</si>
  <si>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</si>
  <si>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</si>
  <si>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</si>
  <si>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</si>
  <si>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</si>
  <si>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</si>
  <si>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</si>
  <si>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</si>
  <si>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</si>
  <si>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</si>
  <si>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</si>
  <si>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</si>
  <si>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</si>
  <si>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</si>
  <si>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</si>
  <si>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</si>
  <si>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</si>
  <si>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</si>
  <si>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</si>
  <si>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</si>
  <si>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</si>
  <si>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</si>
  <si>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</si>
  <si>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</si>
  <si>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</si>
  <si>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</si>
  <si>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</si>
  <si>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</si>
  <si>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</si>
  <si>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</si>
  <si>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</si>
  <si>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</si>
  <si>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</si>
  <si>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</si>
  <si>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</si>
  <si>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</si>
  <si>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</si>
  <si>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</si>
  <si>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</si>
  <si>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</si>
  <si>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</si>
  <si>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</si>
  <si>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</si>
  <si>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</si>
  <si>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</si>
  <si>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</si>
  <si>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</si>
  <si>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</si>
  <si>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</si>
  <si>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</si>
  <si>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</si>
  <si>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</si>
  <si>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</si>
  <si>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</si>
  <si>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</si>
  <si>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</si>
  <si>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</si>
  <si>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</si>
  <si>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</si>
  <si>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</si>
  <si>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</si>
  <si>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</si>
  <si>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</si>
  <si>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</si>
  <si>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</si>
  <si>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</si>
  <si>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</si>
  <si>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</si>
  <si>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</si>
  <si>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</si>
  <si>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</si>
  <si>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</si>
  <si>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</si>
  <si>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</si>
  <si>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</si>
  <si>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</si>
  <si>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</si>
  <si>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</si>
  <si>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</si>
  <si>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</si>
  <si>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</si>
  <si>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</si>
  <si>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</si>
  <si>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</si>
  <si>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</si>
  <si>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</si>
  <si>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</si>
  <si>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</si>
  <si>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</si>
  <si>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</si>
  <si>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</si>
  <si>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</si>
  <si>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</si>
  <si>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</si>
  <si>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</si>
  <si>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</si>
  <si>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</si>
  <si>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</si>
  <si>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</si>
  <si>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</si>
  <si>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</si>
  <si>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</si>
  <si>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</si>
  <si>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</si>
  <si>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</si>
  <si>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</si>
  <si>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</si>
  <si>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</si>
  <si>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</si>
  <si>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</si>
  <si>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</si>
  <si>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</si>
  <si>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</si>
  <si>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</si>
  <si>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</si>
  <si>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</si>
  <si>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</si>
  <si>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</si>
  <si>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</si>
  <si>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</si>
  <si>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</si>
  <si>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</si>
  <si>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</si>
  <si>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</si>
  <si>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</si>
  <si>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</si>
  <si>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</si>
  <si>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</si>
  <si>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</si>
  <si>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</si>
  <si>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</si>
  <si>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</si>
  <si>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</si>
  <si>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</si>
  <si>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</si>
  <si>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</si>
  <si>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</si>
  <si>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</si>
  <si>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</si>
  <si>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</si>
  <si>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</si>
  <si>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</si>
  <si>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</si>
  <si>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</si>
  <si>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</si>
  <si>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</si>
  <si>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</si>
  <si>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</si>
  <si>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</si>
  <si>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</si>
  <si>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</si>
  <si>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</si>
  <si>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</si>
  <si>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</si>
  <si>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</si>
  <si>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</si>
  <si>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</si>
  <si>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</si>
  <si>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</si>
  <si>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</si>
  <si>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</si>
  <si>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</si>
  <si>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</si>
  <si>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</si>
  <si>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</si>
  <si>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</si>
  <si>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</si>
  <si>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</si>
  <si>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</si>
  <si>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</si>
  <si>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</si>
  <si>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</si>
  <si>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</si>
  <si>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</si>
  <si>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</si>
  <si>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</si>
  <si>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</si>
  <si>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</si>
  <si>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</si>
  <si>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</si>
  <si>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</si>
  <si>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</si>
  <si>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</si>
  <si>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</si>
  <si>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</si>
  <si>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</si>
  <si>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</si>
  <si>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</si>
  <si>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</si>
  <si>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</si>
  <si>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</si>
  <si>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</si>
  <si>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</si>
  <si>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</si>
  <si>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</si>
  <si>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</si>
  <si>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</si>
  <si>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</si>
  <si>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</si>
  <si>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</si>
  <si>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</si>
  <si>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</si>
  <si>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</si>
  <si>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</si>
  <si>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</si>
  <si>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</si>
  <si>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</si>
  <si>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</si>
  <si>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</si>
  <si>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</si>
  <si>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</si>
  <si>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</si>
  <si>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</si>
  <si>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</si>
  <si>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</si>
  <si>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</si>
  <si>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</si>
  <si>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</si>
  <si>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</si>
  <si>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</si>
  <si>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</si>
  <si>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</si>
  <si>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</si>
  <si>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</si>
  <si>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</si>
  <si>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</si>
  <si>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</si>
  <si>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</si>
  <si>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</si>
  <si>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</si>
  <si>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</si>
  <si>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</si>
  <si>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</si>
  <si>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</si>
  <si>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</si>
  <si>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</si>
  <si>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</si>
  <si>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</si>
  <si>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</si>
  <si>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</si>
  <si>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</si>
  <si>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</si>
  <si>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</si>
  <si>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</si>
  <si>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</si>
  <si>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</si>
  <si>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</si>
  <si>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</si>
  <si>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</si>
  <si>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</si>
  <si>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</si>
  <si>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</si>
  <si>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</si>
  <si>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</si>
  <si>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</si>
  <si>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</si>
  <si>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</si>
  <si>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</si>
  <si>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</si>
  <si>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</si>
  <si>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</si>
  <si>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</si>
  <si>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</si>
  <si>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</si>
  <si>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</si>
  <si>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</si>
  <si>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</si>
  <si>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</si>
  <si>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</si>
  <si>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</si>
  <si>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</si>
  <si>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</si>
  <si>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</si>
  <si>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</si>
  <si>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</si>
  <si>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</si>
  <si>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</si>
  <si>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</si>
  <si>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</si>
  <si>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</si>
  <si>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</si>
  <si>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</si>
  <si>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</si>
  <si>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</si>
  <si>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</si>
  <si>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</si>
  <si>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</si>
  <si>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</si>
  <si>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</si>
  <si>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</si>
  <si>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</si>
  <si>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</si>
  <si>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</si>
  <si>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</si>
  <si>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</si>
  <si>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</si>
  <si>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</si>
  <si>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</si>
  <si>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</si>
  <si>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</si>
  <si>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</si>
  <si>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</si>
  <si>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</si>
  <si>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</si>
  <si>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</si>
  <si>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</si>
  <si>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</si>
  <si>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</si>
  <si>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</si>
  <si>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</si>
  <si>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</si>
  <si>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</si>
  <si>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</si>
  <si>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</si>
  <si>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</si>
  <si>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</si>
  <si>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</si>
  <si>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</si>
  <si>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</si>
  <si>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</si>
  <si>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</si>
  <si>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</si>
  <si>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</si>
  <si>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</si>
  <si>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</si>
  <si>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</si>
  <si>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</si>
  <si>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</si>
  <si>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</si>
  <si>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</si>
  <si>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</si>
  <si>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</si>
  <si>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</si>
  <si>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</si>
  <si>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</si>
  <si>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</si>
  <si>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</si>
  <si>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</si>
  <si>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</si>
  <si>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</si>
  <si>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</si>
  <si>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</si>
  <si>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</si>
  <si>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</si>
  <si>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</si>
  <si>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</si>
  <si>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</si>
  <si>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</si>
  <si>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</si>
  <si>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</si>
  <si>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</si>
  <si>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</si>
  <si>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</si>
  <si>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</si>
  <si>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</si>
  <si>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</si>
  <si>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</si>
  <si>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</si>
  <si>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</si>
  <si>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</si>
  <si>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</si>
  <si>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</si>
  <si>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</si>
  <si>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</si>
  <si>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</si>
  <si>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</si>
  <si>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</si>
  <si>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</si>
  <si>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</si>
  <si>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</si>
  <si>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</si>
  <si>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</si>
  <si>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</si>
  <si>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</si>
  <si>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</si>
  <si>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</si>
  <si>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</si>
  <si>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</si>
  <si>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</si>
  <si>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</si>
  <si>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</si>
  <si>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</si>
  <si>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</si>
  <si>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</si>
  <si>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</si>
  <si>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</si>
  <si>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</si>
  <si>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</si>
  <si>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</si>
  <si>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</si>
  <si>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</si>
  <si>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</si>
  <si>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</si>
  <si>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</si>
  <si>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</si>
  <si>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</si>
  <si>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</si>
  <si>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</si>
  <si>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</si>
  <si>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</si>
  <si>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</si>
  <si>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</si>
  <si>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</si>
  <si>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</si>
  <si>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</si>
  <si>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</si>
  <si>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</si>
  <si>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</si>
  <si>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</si>
  <si>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</si>
  <si>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</si>
  <si>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</si>
  <si>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</si>
  <si>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</si>
  <si>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</si>
  <si>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</si>
  <si>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</si>
  <si>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</si>
  <si>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</si>
  <si>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</si>
  <si>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</si>
  <si>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</si>
  <si>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</si>
  <si>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</si>
  <si>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</si>
  <si>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</si>
  <si>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</si>
  <si>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</si>
  <si>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</si>
  <si>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</si>
  <si>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</si>
  <si>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</si>
  <si>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</si>
  <si>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</si>
  <si>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</si>
  <si>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</si>
  <si>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</si>
  <si>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</si>
  <si>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</si>
  <si>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</si>
  <si>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</si>
  <si>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</si>
  <si>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</si>
  <si>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</si>
  <si>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</si>
  <si>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</si>
  <si>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</si>
  <si>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</si>
  <si>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</si>
  <si>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</si>
  <si>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</si>
  <si>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</si>
  <si>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</si>
  <si>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</si>
  <si>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</si>
  <si>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</si>
  <si>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</si>
  <si>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</si>
  <si>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</si>
  <si>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</si>
  <si>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</si>
  <si>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</si>
  <si>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</si>
  <si>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</si>
  <si>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</si>
  <si>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</si>
  <si>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</si>
  <si>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</si>
  <si>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</si>
  <si>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</si>
  <si>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</si>
  <si>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</si>
  <si>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</si>
  <si>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</si>
  <si>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</si>
  <si>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</si>
  <si>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</si>
  <si>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</si>
  <si>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</si>
  <si>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</si>
  <si>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</si>
  <si>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</si>
  <si>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</si>
  <si>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</si>
  <si>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</si>
  <si>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</si>
  <si>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</si>
  <si>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</si>
  <si>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</si>
  <si>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</si>
  <si>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</si>
  <si>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</si>
  <si>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</si>
  <si>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</si>
  <si>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</si>
  <si>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</si>
  <si>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</si>
  <si>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</si>
  <si>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</si>
  <si>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</si>
  <si>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</si>
  <si>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</si>
  <si>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</si>
  <si>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</si>
  <si>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</si>
  <si>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</si>
  <si>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</si>
  <si>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</si>
  <si>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</si>
  <si>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</si>
  <si>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</si>
  <si>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</si>
  <si>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</si>
  <si>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</si>
  <si>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</si>
  <si>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</si>
  <si>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</si>
  <si>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</si>
  <si>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</si>
  <si>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</si>
  <si>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</si>
  <si>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</si>
  <si>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</si>
  <si>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</si>
  <si>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</si>
  <si>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</si>
  <si>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</si>
  <si>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</si>
  <si>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</si>
  <si>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</si>
  <si>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</si>
  <si>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</si>
  <si>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</si>
  <si>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</si>
  <si>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</si>
  <si>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</si>
  <si>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</si>
  <si>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</si>
  <si>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</si>
  <si>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</si>
  <si>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</si>
  <si>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</si>
  <si>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</si>
  <si>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</si>
  <si>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</si>
  <si>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</si>
  <si>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</si>
  <si>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</si>
  <si>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</si>
  <si>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</si>
  <si>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</si>
  <si>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</si>
  <si>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</si>
  <si>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</si>
  <si>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</si>
  <si>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</si>
  <si>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</si>
  <si>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</si>
  <si>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</si>
  <si>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</si>
  <si>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</si>
  <si>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</si>
  <si>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</si>
  <si>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</si>
  <si>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</si>
  <si>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</si>
  <si>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</si>
  <si>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</si>
  <si>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</si>
  <si>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</si>
  <si>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</si>
  <si>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</si>
  <si>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</si>
  <si>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</si>
  <si>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</si>
  <si>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</si>
  <si>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</si>
  <si>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</si>
  <si>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</si>
  <si>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</si>
  <si>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</si>
  <si>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</si>
  <si>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</si>
  <si>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</si>
  <si>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</si>
  <si>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</si>
  <si>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</si>
  <si>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</si>
  <si>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</si>
  <si>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</si>
  <si>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</si>
  <si>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</si>
  <si>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</si>
  <si>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</si>
  <si>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</si>
  <si>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</si>
  <si>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</si>
  <si>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</si>
  <si>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</si>
  <si>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</si>
  <si>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</si>
  <si>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</si>
  <si>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</si>
  <si>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</si>
  <si>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</si>
  <si>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</si>
  <si>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</si>
  <si>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</si>
  <si>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</si>
  <si>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</si>
  <si>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</si>
  <si>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</si>
  <si>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</si>
  <si>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</si>
  <si>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</si>
  <si>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</si>
  <si>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</si>
  <si>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</si>
  <si>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</si>
  <si>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</si>
  <si>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</si>
  <si>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</si>
  <si>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</si>
  <si>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</si>
  <si>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</si>
  <si>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</si>
  <si>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</si>
  <si>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</si>
  <si>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</si>
  <si>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</si>
  <si>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</si>
  <si>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</si>
  <si>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</si>
  <si>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</si>
  <si>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</si>
  <si>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</si>
  <si>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</si>
  <si>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</si>
  <si>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</si>
  <si>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</si>
  <si>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</si>
  <si>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</si>
  <si>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</si>
  <si>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</si>
  <si>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</si>
  <si>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</si>
  <si>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</si>
  <si>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</si>
  <si>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</si>
  <si>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</si>
  <si>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</si>
  <si>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</si>
  <si>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</si>
  <si>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</si>
  <si>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</si>
  <si>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</si>
  <si>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</si>
  <si>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</si>
  <si>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</si>
  <si>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</si>
  <si>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</si>
  <si>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</si>
  <si>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</si>
  <si>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</si>
  <si>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</si>
  <si>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</si>
  <si>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</si>
  <si>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</si>
  <si>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</si>
  <si>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</si>
  <si>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</si>
  <si>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</si>
  <si>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</si>
  <si>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</si>
  <si>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</si>
  <si>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</si>
  <si>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</si>
  <si>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</si>
  <si>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</si>
  <si>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</si>
  <si>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</si>
  <si>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</si>
  <si>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</si>
  <si>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</si>
  <si>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</si>
  <si>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</si>
  <si>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</si>
  <si>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</si>
  <si>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</si>
  <si>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</si>
  <si>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</si>
  <si>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</si>
  <si>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</si>
  <si>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</si>
  <si>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</si>
  <si>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</si>
  <si>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</si>
  <si>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</si>
  <si>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</si>
  <si>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</si>
  <si>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</si>
  <si>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</si>
  <si>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</si>
  <si>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</si>
  <si>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</si>
  <si>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</si>
  <si>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</si>
  <si>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</si>
  <si>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</si>
  <si>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</si>
  <si>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</si>
  <si>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</si>
  <si>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</si>
  <si>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</si>
  <si>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</si>
  <si>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</si>
  <si>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</si>
  <si>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</si>
  <si>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</si>
  <si>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</si>
  <si>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</si>
  <si>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</si>
  <si>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</si>
  <si>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</si>
  <si>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</si>
  <si>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</si>
  <si>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</si>
  <si>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</si>
  <si>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</si>
  <si>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</si>
  <si>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</si>
  <si>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</si>
  <si>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</si>
  <si>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</si>
  <si>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</si>
  <si>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</si>
  <si>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</si>
  <si>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</si>
  <si>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</si>
  <si>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</si>
  <si>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</si>
  <si>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</si>
  <si>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</si>
  <si>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</si>
  <si>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</si>
  <si>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</si>
  <si>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</si>
  <si>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</si>
  <si>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</si>
  <si>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</si>
  <si>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</si>
  <si>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</si>
  <si>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</si>
  <si>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</si>
  <si>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</si>
  <si>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</si>
  <si>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</si>
  <si>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</si>
  <si>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</si>
  <si>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</si>
  <si>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</si>
  <si>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</si>
  <si>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</si>
  <si>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</si>
  <si>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</si>
  <si>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</si>
  <si>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</si>
  <si>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</si>
  <si>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</si>
  <si>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</si>
  <si>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</si>
  <si>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</si>
  <si>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</si>
  <si>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</si>
  <si>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</si>
  <si>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</si>
  <si>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</si>
  <si>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</si>
  <si>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</si>
  <si>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</si>
  <si>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</si>
  <si>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</si>
  <si>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</si>
  <si>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</si>
  <si>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</si>
  <si>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</si>
  <si>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</si>
  <si>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</si>
  <si>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</si>
  <si>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</si>
  <si>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</si>
  <si>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</si>
  <si>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</si>
  <si>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</si>
  <si>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</si>
  <si>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</si>
  <si>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</si>
  <si>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</si>
  <si>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</si>
  <si>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</si>
  <si>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</si>
  <si>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</si>
  <si>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</si>
  <si>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</si>
  <si>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</si>
  <si>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</si>
  <si>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</si>
  <si>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</si>
  <si>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</si>
  <si>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</si>
  <si>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</si>
  <si>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</si>
  <si>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</si>
  <si>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</si>
  <si>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</si>
  <si>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</si>
  <si>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</si>
  <si>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</si>
  <si>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</si>
  <si>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</si>
  <si>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</si>
  <si>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</si>
  <si>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</si>
  <si>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</si>
  <si>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</si>
  <si>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</si>
  <si>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</si>
  <si>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</si>
  <si>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</si>
  <si>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</si>
  <si>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</si>
  <si>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</si>
  <si>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</si>
  <si>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</si>
  <si>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</si>
  <si>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</si>
  <si>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</si>
  <si>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</si>
  <si>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</si>
  <si>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</si>
  <si>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</si>
  <si>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</si>
  <si>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</si>
  <si>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</si>
  <si>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</si>
  <si>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</si>
  <si>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</si>
  <si>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</si>
  <si>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</si>
  <si>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</si>
  <si>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</si>
  <si>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</si>
  <si>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</si>
  <si>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</si>
  <si>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</si>
  <si>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</si>
  <si>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</si>
  <si>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</si>
  <si>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</si>
  <si>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</si>
  <si>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</si>
  <si>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</si>
  <si>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</si>
  <si>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</si>
  <si>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</si>
  <si>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</si>
  <si>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</si>
  <si>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</si>
  <si>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</si>
  <si>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</si>
  <si>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</si>
  <si>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</si>
  <si>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</si>
  <si>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</si>
  <si>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</si>
  <si>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</si>
  <si>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</si>
  <si>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</si>
  <si>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</si>
  <si>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</si>
  <si>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</si>
  <si>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</si>
  <si>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</si>
  <si>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</si>
  <si>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</si>
  <si>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</si>
  <si>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</si>
  <si>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</si>
  <si>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</si>
  <si>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</si>
  <si>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</si>
  <si>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</si>
  <si>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</si>
  <si>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</si>
  <si>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</si>
  <si>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</si>
  <si>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</si>
  <si>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</si>
  <si>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</si>
  <si>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</si>
  <si>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</si>
  <si>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</si>
  <si>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</si>
  <si>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</si>
  <si>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</si>
  <si>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</si>
  <si>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</si>
  <si>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</si>
  <si>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</si>
  <si>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</si>
  <si>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</si>
  <si>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</si>
  <si>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</si>
  <si>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</si>
  <si>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</si>
  <si>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</si>
  <si>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</si>
  <si>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</si>
  <si>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</si>
  <si>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</si>
  <si>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</si>
  <si>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</si>
  <si>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</si>
  <si>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</si>
  <si>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</si>
  <si>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</si>
  <si>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</si>
  <si>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</si>
  <si>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</si>
  <si>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</si>
  <si>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</si>
  <si>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</si>
  <si>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</si>
  <si>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</si>
  <si>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</si>
  <si>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</si>
  <si>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</si>
  <si>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</si>
  <si>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</si>
  <si>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</si>
  <si>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</si>
  <si>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</si>
  <si>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</si>
  <si>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</si>
  <si>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</si>
  <si>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</si>
  <si>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</si>
  <si>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</si>
  <si>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</si>
  <si>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</si>
  <si>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</si>
  <si>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</si>
  <si>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</si>
  <si>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</si>
  <si>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</si>
  <si>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</si>
  <si>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</si>
  <si>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</si>
  <si>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</si>
  <si>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</si>
  <si>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</si>
  <si>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</si>
  <si>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</si>
  <si>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</si>
  <si>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</si>
  <si>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</si>
  <si>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</si>
  <si>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</si>
  <si>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</si>
  <si>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</si>
  <si>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</si>
  <si>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</si>
  <si>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</si>
  <si>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</si>
  <si>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</si>
  <si>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</si>
  <si>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</si>
  <si>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</si>
  <si>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</si>
  <si>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</si>
  <si>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</si>
  <si>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</si>
  <si>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</si>
  <si>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</si>
  <si>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</si>
  <si>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</si>
  <si>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</si>
  <si>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</si>
  <si>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</si>
  <si>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</si>
  <si>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</si>
  <si>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</si>
  <si>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</si>
  <si>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</si>
  <si>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</si>
  <si>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</si>
  <si>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</si>
  <si>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</si>
  <si>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</si>
  <si>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</si>
  <si>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</si>
  <si>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</si>
  <si>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</si>
  <si>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</si>
  <si>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</si>
  <si>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</si>
  <si>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</si>
  <si>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</si>
  <si>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</si>
  <si>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</si>
  <si>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</si>
  <si>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</si>
  <si>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</si>
  <si>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</si>
  <si>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</si>
  <si>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</si>
  <si>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</si>
  <si>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</si>
  <si>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</si>
  <si>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</si>
  <si>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</si>
  <si>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</si>
  <si>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</si>
  <si>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</si>
  <si>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</si>
  <si>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</si>
  <si>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</si>
  <si>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</si>
  <si>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</si>
  <si>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</si>
  <si>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</si>
  <si>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</si>
  <si>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</si>
  <si>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</si>
  <si>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</si>
  <si>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</si>
  <si>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</si>
  <si>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</si>
  <si>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</si>
  <si>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</si>
  <si>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</si>
  <si>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</si>
  <si>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</si>
  <si>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</si>
  <si>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</si>
  <si>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</si>
  <si>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</si>
  <si>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</si>
  <si>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</si>
  <si>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</si>
  <si>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</si>
  <si>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</si>
  <si>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</si>
  <si>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</si>
  <si>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</si>
  <si>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</si>
  <si>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</si>
  <si>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</si>
  <si>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</si>
  <si>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</si>
  <si>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</si>
  <si>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</si>
  <si>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</si>
  <si>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</si>
  <si>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</si>
  <si>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</si>
  <si>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</si>
  <si>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</si>
  <si>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</si>
  <si>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</si>
  <si>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</si>
  <si>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</si>
  <si>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</si>
  <si>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</si>
  <si>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</si>
  <si>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</si>
  <si>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</si>
  <si>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</si>
  <si>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</si>
  <si>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</si>
  <si>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</si>
  <si>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</si>
  <si>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</si>
  <si>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</si>
  <si>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</si>
  <si>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</si>
  <si>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</si>
  <si>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</si>
  <si>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</si>
  <si>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</si>
  <si>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</si>
  <si>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</si>
  <si>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</si>
  <si>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</si>
  <si>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</si>
  <si>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</si>
  <si>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</si>
  <si>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</si>
  <si>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</si>
  <si>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</si>
  <si>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</si>
  <si>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</si>
  <si>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</si>
  <si>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</si>
  <si>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</si>
  <si>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</si>
  <si>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</si>
  <si>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</si>
  <si>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</si>
  <si>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</si>
  <si>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</si>
  <si>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</si>
  <si>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</si>
  <si>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</si>
  <si>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</si>
  <si>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</si>
  <si>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</si>
  <si>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</si>
  <si>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</si>
  <si>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</si>
  <si>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</si>
  <si>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</si>
  <si>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</si>
  <si>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</si>
  <si>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</si>
  <si>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</si>
  <si>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</si>
  <si>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</si>
  <si>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</si>
  <si>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</si>
  <si>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</si>
  <si>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</si>
  <si>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</si>
  <si>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</si>
  <si>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</si>
  <si>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</si>
  <si>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</si>
  <si>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</si>
  <si>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</si>
  <si>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</si>
  <si>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</si>
  <si>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</si>
  <si>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</si>
  <si>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</si>
  <si>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</si>
  <si>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</si>
  <si>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</si>
  <si>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</si>
  <si>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</si>
  <si>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</si>
  <si>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</si>
  <si>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</si>
  <si>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</si>
  <si>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</si>
  <si>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</si>
  <si>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</si>
  <si>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</si>
  <si>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</si>
  <si>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</si>
  <si>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</si>
  <si>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</si>
  <si>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</si>
  <si>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</si>
  <si>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</si>
  <si>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</si>
  <si>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</si>
  <si>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</si>
  <si>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</si>
  <si>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</si>
  <si>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</si>
  <si>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</si>
  <si>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</si>
  <si>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</si>
  <si>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</si>
  <si>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</si>
  <si>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</si>
  <si>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</si>
  <si>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</si>
  <si>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</si>
  <si>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</si>
  <si>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</si>
  <si>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</si>
  <si>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</si>
  <si>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</si>
  <si>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</si>
  <si>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</si>
  <si>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</si>
  <si>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</si>
  <si>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</si>
  <si>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</si>
  <si>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</si>
  <si>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</si>
  <si>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</si>
  <si>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</si>
  <si>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</si>
  <si>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</si>
  <si>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</si>
  <si>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</si>
  <si>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</si>
  <si>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</si>
  <si>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</si>
  <si>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</si>
  <si>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</si>
  <si>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</si>
  <si>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</si>
  <si>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</si>
  <si>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</si>
  <si>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</si>
  <si>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</si>
  <si>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</si>
  <si>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</si>
  <si>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</si>
  <si>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</si>
  <si>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</si>
  <si>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</si>
  <si>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</si>
  <si>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</si>
  <si>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</si>
  <si>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</si>
  <si>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</si>
  <si>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</si>
  <si>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</si>
  <si>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</si>
  <si>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</si>
  <si>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</si>
  <si>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</si>
  <si>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</si>
  <si>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</si>
  <si>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</si>
  <si>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</si>
  <si>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</si>
  <si>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</si>
  <si>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</si>
  <si>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</si>
  <si>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</si>
  <si>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</si>
  <si>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</si>
  <si>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</si>
  <si>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</si>
  <si>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</si>
  <si>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</si>
  <si>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</si>
  <si>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</si>
  <si>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</si>
  <si>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</si>
  <si>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</si>
  <si>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</si>
  <si>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</si>
  <si>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</si>
  <si>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</si>
  <si>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</si>
  <si>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</si>
  <si>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</si>
  <si>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</si>
  <si>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</si>
  <si>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</si>
  <si>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</si>
  <si>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</si>
  <si>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</si>
  <si>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</si>
  <si>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</si>
  <si>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</si>
  <si>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</si>
  <si>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</si>
  <si>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</si>
  <si>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</si>
  <si>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</si>
  <si>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</si>
  <si>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</si>
  <si>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</si>
  <si>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</si>
  <si>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</si>
  <si>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</si>
  <si>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</si>
  <si>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</si>
  <si>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</si>
  <si>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</si>
  <si>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</si>
  <si>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</si>
  <si>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</si>
  <si>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</si>
  <si>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</si>
  <si>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</si>
  <si>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</si>
  <si>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</si>
  <si>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</si>
  <si>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</si>
  <si>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</si>
  <si>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</si>
  <si>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</si>
  <si>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</si>
  <si>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</si>
  <si>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</si>
  <si>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</si>
  <si>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</si>
  <si>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</si>
  <si>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</si>
  <si>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</si>
  <si>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</si>
  <si>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</si>
  <si>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</si>
  <si>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</si>
  <si>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</si>
  <si>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</si>
  <si>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</si>
  <si>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</si>
  <si>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</si>
  <si>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</si>
  <si>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</si>
  <si>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</si>
  <si>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</si>
  <si>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</si>
  <si>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</si>
  <si>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</si>
  <si>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</si>
  <si>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</si>
  <si>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</si>
  <si>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</si>
  <si>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</si>
  <si>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</si>
  <si>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</si>
  <si>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</si>
  <si>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</si>
  <si>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</si>
  <si>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</si>
  <si>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</si>
  <si>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</si>
  <si>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</si>
  <si>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</si>
  <si>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</si>
  <si>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</si>
  <si>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</si>
  <si>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</si>
  <si>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</si>
  <si>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</si>
  <si>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</si>
  <si>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</si>
  <si>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</si>
  <si>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</si>
  <si>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</si>
  <si>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</si>
  <si>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</si>
  <si>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</si>
  <si>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</si>
  <si>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</si>
  <si>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</si>
  <si>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</si>
  <si>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</si>
  <si>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</si>
  <si>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</si>
  <si>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</si>
  <si>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</si>
  <si>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</si>
  <si>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</si>
  <si>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</si>
  <si>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</si>
  <si>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</si>
  <si>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</si>
  <si>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</si>
  <si>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</si>
  <si>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</si>
  <si>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</si>
  <si>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</si>
  <si>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</si>
  <si>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</si>
  <si>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</si>
  <si>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</si>
  <si>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</si>
  <si>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</si>
  <si>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</si>
  <si>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</si>
  <si>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</si>
  <si>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</si>
  <si>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</si>
  <si>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</si>
  <si>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</si>
  <si>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</si>
  <si>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</si>
  <si>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</si>
  <si>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</si>
  <si>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</si>
  <si>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</si>
  <si>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</si>
  <si>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</si>
  <si>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</si>
  <si>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</si>
  <si>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</si>
  <si>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</si>
  <si>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</si>
  <si>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</si>
  <si>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</si>
  <si>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</si>
  <si>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</si>
  <si>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</si>
  <si>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</si>
  <si>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</si>
  <si>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</si>
  <si>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</si>
  <si>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</si>
  <si>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</si>
  <si>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</si>
  <si>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</si>
  <si>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</si>
  <si>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</si>
  <si>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</si>
  <si>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</si>
  <si>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</si>
  <si>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</si>
  <si>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</si>
  <si>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</si>
  <si>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</si>
  <si>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</si>
  <si>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</si>
  <si>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</si>
  <si>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</si>
  <si>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</si>
  <si>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</si>
  <si>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</si>
  <si>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</si>
  <si>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</si>
  <si>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</si>
  <si>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</si>
  <si>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</si>
  <si>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</si>
  <si>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</si>
  <si>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</si>
  <si>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</si>
  <si>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</si>
  <si>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</si>
  <si>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</si>
  <si>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</si>
  <si>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</si>
  <si>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</si>
  <si>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</si>
  <si>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</si>
  <si>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</si>
  <si>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</si>
  <si>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</si>
  <si>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</si>
  <si>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</si>
  <si>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</si>
  <si>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</si>
  <si>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</si>
  <si>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</si>
  <si>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</si>
  <si>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</si>
  <si>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</si>
  <si>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</si>
  <si>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</si>
  <si>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</si>
  <si>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</si>
  <si>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</si>
  <si>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</si>
  <si>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</si>
  <si>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</si>
  <si>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</si>
  <si>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</si>
  <si>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</si>
  <si>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</si>
  <si>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</si>
  <si>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</si>
  <si>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</si>
  <si>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</si>
  <si>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</si>
  <si>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</si>
  <si>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</si>
  <si>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</si>
  <si>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</si>
  <si>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</si>
  <si>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</si>
  <si>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</si>
  <si>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</si>
  <si>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</si>
  <si>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</si>
  <si>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</si>
  <si>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</si>
  <si>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</si>
  <si>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</si>
  <si>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</si>
  <si>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</si>
  <si>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</si>
  <si>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</si>
  <si>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</si>
  <si>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</si>
  <si>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</si>
  <si>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</si>
  <si>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</si>
  <si>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</si>
  <si>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</si>
  <si>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</si>
  <si>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</si>
  <si>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</si>
  <si>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</si>
  <si>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</si>
  <si>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</si>
  <si>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</si>
  <si>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</si>
  <si>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</si>
  <si>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</si>
  <si>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</si>
  <si>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</si>
  <si>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</si>
  <si>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</si>
  <si>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</si>
  <si>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</si>
  <si>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</si>
  <si>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</si>
  <si>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</si>
  <si>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</si>
  <si>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</si>
  <si>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</si>
  <si>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</si>
  <si>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</si>
  <si>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</si>
  <si>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</si>
  <si>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</si>
  <si>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</si>
  <si>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</si>
  <si>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</si>
  <si>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</si>
  <si>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</si>
  <si>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</si>
  <si>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</si>
  <si>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</si>
  <si>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</si>
  <si>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</si>
  <si>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</si>
  <si>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</si>
  <si>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</si>
  <si>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</si>
  <si>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</si>
  <si>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</si>
  <si>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</si>
  <si>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</si>
  <si>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</si>
  <si>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</si>
  <si>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</si>
  <si>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</si>
  <si>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</si>
  <si>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</si>
  <si>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</si>
  <si>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</si>
  <si>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</si>
  <si>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</si>
  <si>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</si>
  <si>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</si>
  <si>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</si>
  <si>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</si>
  <si>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</si>
  <si>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</si>
  <si>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</si>
  <si>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</si>
  <si>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</si>
  <si>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</si>
  <si>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</si>
  <si>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</si>
  <si>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</si>
  <si>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</si>
  <si>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</si>
  <si>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</si>
  <si>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</si>
  <si>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</si>
  <si>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</si>
  <si>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</si>
  <si>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</si>
  <si>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</si>
  <si>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</si>
  <si>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</si>
  <si>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</si>
  <si>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</si>
  <si>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</si>
  <si>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</si>
  <si>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</si>
  <si>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</si>
  <si>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</si>
  <si>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</si>
  <si>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</si>
  <si>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</si>
  <si>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</si>
  <si>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</si>
  <si>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</si>
  <si>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</si>
  <si>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</si>
  <si>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</si>
  <si>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</si>
  <si>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</si>
  <si>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</si>
  <si>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</si>
  <si>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</si>
  <si>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</si>
  <si>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</si>
  <si>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</si>
  <si>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</si>
  <si>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</si>
  <si>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</si>
  <si>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</si>
  <si>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</si>
  <si>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</si>
  <si>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</si>
  <si>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</si>
  <si>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</si>
  <si>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</si>
  <si>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</si>
  <si>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</si>
  <si>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</si>
  <si>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</si>
  <si>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</si>
  <si>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</si>
  <si>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</si>
  <si>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</si>
  <si>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</si>
  <si>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</si>
  <si>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</si>
  <si>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</si>
  <si>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</si>
  <si>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</si>
  <si>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</si>
  <si>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</si>
  <si>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</si>
  <si>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</si>
  <si>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</si>
  <si>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</si>
  <si>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</si>
  <si>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</si>
  <si>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</si>
  <si>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</si>
  <si>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</si>
  <si>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</si>
  <si>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</si>
  <si>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</si>
  <si>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</si>
  <si>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</si>
  <si>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</si>
  <si>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</si>
  <si>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</si>
  <si>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</si>
  <si>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</si>
  <si>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</si>
  <si>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</si>
  <si>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</si>
  <si>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</si>
  <si>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</si>
  <si>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</si>
  <si>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</si>
  <si>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</si>
  <si>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</si>
  <si>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</si>
  <si>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</si>
  <si>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</si>
  <si>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</si>
  <si>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</si>
  <si>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</si>
  <si>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</si>
  <si>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</si>
  <si>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</si>
  <si>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</si>
  <si>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</si>
  <si>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</si>
  <si>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</si>
  <si>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</si>
  <si>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</si>
  <si>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</si>
  <si>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</si>
  <si>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</si>
  <si>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</si>
  <si>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</si>
  <si>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</si>
  <si>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</si>
  <si>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</si>
  <si>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</si>
  <si>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</si>
  <si>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</si>
  <si>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</si>
  <si>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</si>
  <si>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</si>
  <si>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</si>
  <si>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</si>
  <si>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</si>
  <si>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</si>
  <si>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</si>
  <si>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</si>
  <si>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</si>
  <si>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</si>
  <si>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</si>
  <si>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</si>
  <si>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</si>
  <si>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</si>
  <si>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</si>
  <si>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</si>
  <si>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</si>
  <si>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</si>
  <si>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</si>
  <si>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</si>
  <si>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</si>
  <si>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</si>
  <si>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</si>
  <si>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</si>
  <si>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</si>
  <si>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</si>
  <si>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</si>
  <si>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</si>
  <si>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</si>
  <si>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</si>
  <si>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</si>
  <si>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</si>
  <si>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</si>
  <si>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</si>
  <si>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</si>
  <si>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</si>
  <si>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</si>
  <si>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</si>
  <si>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</si>
  <si>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</si>
  <si>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</si>
  <si>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</si>
  <si>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</si>
  <si>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</si>
  <si>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</si>
  <si>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</si>
  <si>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</si>
  <si>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</si>
  <si>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</si>
  <si>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</si>
  <si>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</si>
  <si>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</si>
  <si>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</si>
  <si>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</si>
  <si>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</si>
  <si>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</si>
  <si>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</si>
  <si>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</si>
  <si>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</si>
  <si>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</si>
  <si>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</si>
  <si>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</si>
  <si>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</si>
  <si>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</si>
  <si>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</si>
  <si>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</si>
  <si>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</si>
  <si>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</si>
  <si>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</si>
  <si>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</si>
  <si>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</si>
  <si>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</si>
  <si>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</si>
  <si>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</si>
  <si>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</si>
  <si>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</si>
  <si>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</si>
  <si>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</si>
  <si>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</si>
  <si>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</si>
  <si>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</si>
  <si>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</si>
  <si>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</si>
  <si>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</si>
  <si>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</si>
  <si>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</si>
  <si>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</si>
  <si>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</si>
  <si>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</si>
  <si>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</si>
  <si>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</si>
  <si>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</si>
  <si>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</si>
  <si>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</si>
  <si>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</si>
  <si>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</si>
  <si>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</si>
  <si>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</si>
  <si>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</si>
  <si>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</si>
  <si>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</si>
  <si>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</si>
  <si>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</si>
  <si>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</si>
  <si>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</si>
  <si>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</si>
  <si>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</si>
  <si>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</si>
  <si>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</si>
  <si>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</si>
  <si>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</si>
  <si>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</si>
  <si>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</si>
  <si>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</si>
  <si>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</si>
  <si>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</si>
  <si>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</si>
  <si>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</si>
  <si>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</si>
  <si>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</si>
  <si>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</si>
  <si>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</si>
  <si>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</si>
  <si>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</si>
  <si>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</si>
  <si>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</si>
  <si>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</si>
  <si>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</si>
  <si>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</si>
  <si>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</si>
  <si>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</si>
  <si>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</si>
  <si>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</si>
  <si>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</si>
  <si>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</si>
  <si>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</si>
  <si>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</si>
  <si>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</si>
  <si>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</si>
  <si>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</si>
  <si>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</si>
  <si>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</si>
  <si>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</si>
  <si>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</si>
  <si>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</si>
  <si>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</si>
  <si>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</si>
  <si>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</si>
  <si>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</si>
  <si>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</si>
  <si>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</si>
  <si>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</si>
  <si>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</si>
  <si>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</si>
  <si>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</si>
  <si>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</si>
  <si>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</si>
  <si>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</si>
  <si>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</si>
  <si>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</si>
  <si>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</si>
  <si>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</si>
  <si>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</si>
  <si>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</si>
  <si>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</si>
  <si>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</si>
  <si>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</si>
  <si>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</si>
  <si>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</si>
  <si>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</si>
  <si>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</si>
  <si>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</si>
  <si>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</si>
  <si>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</si>
  <si>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</si>
  <si>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</si>
  <si>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</si>
  <si>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</si>
  <si>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</si>
  <si>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</si>
  <si>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</si>
  <si>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</si>
  <si>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</si>
  <si>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</si>
  <si>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</si>
  <si>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</si>
  <si>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</si>
  <si>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</si>
  <si>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</si>
  <si>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</si>
  <si>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</si>
  <si>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</si>
  <si>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</si>
  <si>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</si>
  <si>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</si>
  <si>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</si>
  <si>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</si>
  <si>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</si>
  <si>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</si>
  <si>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</si>
  <si>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</si>
  <si>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</si>
  <si>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</si>
  <si>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</si>
  <si>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</si>
  <si>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</si>
  <si>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</si>
  <si>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</si>
  <si>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</si>
  <si>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</si>
  <si>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</si>
  <si>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</si>
  <si>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</si>
  <si>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</si>
  <si>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</si>
  <si>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</si>
  <si>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</si>
  <si>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</si>
  <si>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</si>
  <si>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</si>
  <si>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</si>
  <si>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</si>
  <si>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</si>
  <si>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</si>
  <si>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</si>
  <si>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</si>
  <si>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</si>
  <si>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</si>
  <si>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</si>
  <si>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</si>
  <si>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</si>
  <si>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</si>
  <si>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</si>
  <si>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</si>
  <si>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</si>
  <si>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</si>
  <si>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</si>
  <si>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</si>
  <si>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</si>
  <si>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</si>
  <si>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</si>
  <si>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</si>
  <si>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</si>
  <si>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</si>
  <si>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</si>
  <si>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</si>
  <si>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</si>
  <si>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</si>
  <si>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</si>
  <si>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</si>
  <si>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</si>
  <si>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</si>
  <si>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</si>
  <si>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</si>
  <si>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</si>
  <si>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</si>
  <si>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</si>
  <si>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</si>
  <si>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</si>
  <si>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</si>
  <si>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</si>
  <si>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</si>
  <si>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</si>
  <si>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</si>
  <si>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</si>
  <si>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</si>
  <si>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</si>
  <si>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</si>
  <si>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</si>
  <si>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</si>
  <si>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</si>
  <si>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</si>
  <si>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05102000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</si>
  <si>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</si>
  <si>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</si>
  <si>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</si>
  <si>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</si>
  <si>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</si>
  <si>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</si>
  <si>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</si>
  <si>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 L'AVAL DE MENDE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</si>
  <si>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</si>
  <si>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</si>
  <si>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</si>
  <si>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</si>
  <si>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IBMR-20-M167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</si>
  <si>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</si>
  <si>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</si>
  <si>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</si>
  <si>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</si>
  <si>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</si>
  <si>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</si>
  <si>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</si>
  <si>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</si>
  <si>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</si>
  <si>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</si>
  <si>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</si>
  <si>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</si>
  <si>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</si>
  <si>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</si>
  <si>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PLUIE FINE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</si>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</sst>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736284</v>
      </c>
      <c r="G10" s="25"/>
      <c r="H10" s="25"/>
    </row>
    <row r="11" customFormat="false" ht="15" hidden="false" customHeight="false" outlineLevel="0" collapsed="false">
      <c r="A11" s="26" t="s">
        <v>5183</v>
      </c>
      <c r="B11" s="30" t="n">
        <v>44083</v>
      </c>
      <c r="D11" s="26" t="s">
        <v>5184</v>
      </c>
      <c r="E11" s="29" t="n">
        <v>6375868</v>
      </c>
      <c r="G11" s="25"/>
      <c r="H11" s="25"/>
    </row>
    <row r="12" customFormat="false" ht="15" hidden="false" customHeight="false" outlineLevel="0" collapsed="false">
      <c r="A12" s="26" t="s">
        <v>5185</v>
      </c>
      <c r="B12" s="29" t="s">
        <v>5186</v>
      </c>
      <c r="D12" s="26" t="s">
        <v>5187</v>
      </c>
      <c r="E12" s="29" t="n">
        <v>736185</v>
      </c>
      <c r="G12" s="25"/>
      <c r="H12" s="25"/>
    </row>
    <row r="13" customFormat="false" ht="17.25" hidden="false" customHeight="true" outlineLevel="0" collapsed="false">
      <c r="A13" s="12"/>
      <c r="B13" s="31"/>
      <c r="D13" s="26" t="s">
        <v>5188</v>
      </c>
      <c r="E13" s="29" t="n">
        <v>6375897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736284</v>
      </c>
    </row>
    <row r="18" customFormat="false" ht="15" hidden="false" customHeight="false" outlineLevel="0" collapsed="false">
      <c r="A18" s="36"/>
      <c r="B18" s="37" t="s">
        <v>5196</v>
      </c>
      <c r="C18" s="38" t="n">
        <f aca="false">E11</f>
        <v>6375868</v>
      </c>
    </row>
    <row r="19" customFormat="false" ht="15" hidden="false" customHeight="false" outlineLevel="0" collapsed="false">
      <c r="A19" s="33" t="s">
        <v>5197</v>
      </c>
      <c r="B19" s="39" t="n">
        <v>679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75</v>
      </c>
      <c r="D35" s="52" t="s">
        <v>5215</v>
      </c>
      <c r="E35" s="53" t="n">
        <v>25</v>
      </c>
    </row>
    <row r="36" s="56" customFormat="true" ht="15" hidden="false" customHeight="true" outlineLevel="0" collapsed="false">
      <c r="A36" s="54" t="s">
        <v>5216</v>
      </c>
      <c r="B36" s="34" t="n">
        <v>80</v>
      </c>
      <c r="C36" s="50"/>
      <c r="D36" s="55" t="s">
        <v>5217</v>
      </c>
      <c r="E36" s="34" t="n">
        <v>20</v>
      </c>
    </row>
    <row r="37" s="56" customFormat="true" ht="15" hidden="false" customHeight="true" outlineLevel="0" collapsed="false">
      <c r="A37" s="54" t="s">
        <v>5218</v>
      </c>
      <c r="B37" s="34" t="n">
        <v>10</v>
      </c>
      <c r="C37" s="50"/>
      <c r="D37" s="55" t="s">
        <v>5219</v>
      </c>
      <c r="E37" s="34" t="n">
        <v>13.5</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5</v>
      </c>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2</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t="n">
        <v>2</v>
      </c>
      <c r="C60" s="50"/>
      <c r="D60" s="26" t="s">
        <v>5240</v>
      </c>
      <c r="E60" s="62" t="n">
        <v>4</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4</v>
      </c>
    </row>
    <row r="77" s="17" customFormat="true" ht="15" hidden="false" customHeight="false" outlineLevel="0" collapsed="false">
      <c r="A77" s="33" t="s">
        <v>5253</v>
      </c>
      <c r="B77" s="62" t="n">
        <v>4</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2</v>
      </c>
    </row>
    <row r="84" s="17" customFormat="true" ht="15" hidden="false" customHeight="false" outlineLevel="0" collapsed="false">
      <c r="A84" s="33" t="s">
        <v>5258</v>
      </c>
      <c r="B84" s="62" t="n">
        <v>4</v>
      </c>
      <c r="C84" s="50"/>
      <c r="D84" s="26" t="s">
        <v>5258</v>
      </c>
      <c r="E84" s="62" t="n">
        <v>5</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t="n">
        <v>1</v>
      </c>
      <c r="C88" s="50"/>
      <c r="D88" s="26" t="s">
        <v>5262</v>
      </c>
      <c r="E88" s="62" t="n">
        <v>2</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2" t="s">
        <v>5274</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t="n">
        <v>0.01</v>
      </c>
      <c r="F98" s="82" t="s">
        <v>5274</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0.01</v>
      </c>
      <c r="E99" s="82" t="n">
        <v>0.1</v>
      </c>
      <c r="F99" s="82" t="s">
        <v>5274</v>
      </c>
      <c r="G99" s="85"/>
      <c r="H99" s="86"/>
    </row>
    <row r="100" customFormat="false" ht="15" hidden="false" customHeight="false" outlineLevel="0" collapsed="false">
      <c r="A100" s="78" t="s">
        <v>4750</v>
      </c>
      <c r="B100" s="79" t="str">
        <f aca="false">IF(A100="NEWCOD",IF(ISBLANK(G100),"renseigner le champ 'Nouveau taxon'",G100),VLOOKUP(A100,'Ref Taxo'!A:B,2,FALSE()))</f>
        <v>Stigeoclonium</v>
      </c>
      <c r="C100" s="80" t="n">
        <f aca="false">IF(A100="NEWCOD",IF(ISBLANK(H100),"NoCod",H100),VLOOKUP(A100,'Ref Taxo'!A:D,4,FALSE()))</f>
        <v>1119</v>
      </c>
      <c r="D100" s="81"/>
      <c r="E100" s="82" t="n">
        <v>0.01</v>
      </c>
      <c r="F100" s="82" t="s">
        <v>5274</v>
      </c>
      <c r="G100" s="85"/>
      <c r="H100" s="86"/>
    </row>
    <row r="101" customFormat="false" ht="15" hidden="false" customHeight="false" outlineLevel="0" collapsed="false">
      <c r="A101" s="78" t="s">
        <v>1009</v>
      </c>
      <c r="B101" s="79" t="str">
        <f aca="false">IF(A101="NEWCOD",IF(ISBLANK(G101),"renseigner le champ 'Nouveau taxon'",G101),VLOOKUP(A101,'Ref Taxo'!A:B,2,FALSE()))</f>
        <v>Chiloscyphus polyanthos</v>
      </c>
      <c r="C101" s="80" t="n">
        <f aca="false">IF(A101="NEWCOD",IF(ISBLANK(H101),"NoCod",H101),VLOOKUP(A101,'Ref Taxo'!A:D,4,FALSE()))</f>
        <v>1186</v>
      </c>
      <c r="D101" s="81" t="n">
        <v>0.01</v>
      </c>
      <c r="E101" s="82"/>
      <c r="F101" s="82" t="s">
        <v>5274</v>
      </c>
      <c r="G101" s="85"/>
      <c r="H101" s="86"/>
    </row>
    <row r="102" customFormat="false" ht="15" hidden="false" customHeight="false" outlineLevel="0" collapsed="false">
      <c r="A102" s="78" t="s">
        <v>1070</v>
      </c>
      <c r="B102" s="79" t="str">
        <f aca="false">IF(A102="NEWCOD",IF(ISBLANK(G102),"renseigner le champ 'Nouveau taxon'",G102),VLOOKUP(A102,'Ref Taxo'!A:B,2,FALSE()))</f>
        <v>Cinclidotus riparius</v>
      </c>
      <c r="C102" s="80" t="n">
        <f aca="false">IF(A102="NEWCOD",IF(ISBLANK(H102),"NoCod",H102),VLOOKUP(A102,'Ref Taxo'!A:D,4,FALSE()))</f>
        <v>1321</v>
      </c>
      <c r="D102" s="81" t="n">
        <v>0.01</v>
      </c>
      <c r="E102" s="82"/>
      <c r="F102" s="82" t="s">
        <v>5274</v>
      </c>
      <c r="G102" s="85"/>
      <c r="H102" s="86"/>
    </row>
    <row r="103" customFormat="false" ht="1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t="n">
        <v>0.02</v>
      </c>
      <c r="E103" s="82"/>
      <c r="F103" s="82" t="s">
        <v>5274</v>
      </c>
      <c r="G103" s="85"/>
      <c r="H103" s="86"/>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c r="F104" s="82" t="s">
        <v>5274</v>
      </c>
      <c r="G104" s="85"/>
      <c r="H104" s="86"/>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t="n">
        <v>0.1</v>
      </c>
      <c r="E105" s="82" t="n">
        <v>0.01</v>
      </c>
      <c r="F105" s="82" t="s">
        <v>5274</v>
      </c>
      <c r="G105" s="85"/>
      <c r="H105" s="86"/>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0.01</v>
      </c>
      <c r="E106" s="82"/>
      <c r="F106" s="82" t="s">
        <v>5274</v>
      </c>
      <c r="G106" s="85"/>
      <c r="H106" s="86"/>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c r="E107" s="82" t="n">
        <v>0.01</v>
      </c>
      <c r="F107" s="82" t="s">
        <v>5274</v>
      </c>
      <c r="G107" s="85"/>
      <c r="H107" s="86"/>
    </row>
    <row r="108" customFormat="false" ht="15" hidden="false" customHeight="false" outlineLevel="0" collapsed="false">
      <c r="A108" s="78" t="s">
        <v>4536</v>
      </c>
      <c r="B108" s="79" t="str">
        <f aca="false">IF(A108="NEWCOD",IF(ISBLANK(G108),"renseigner le champ 'Nouveau taxon'",G108),VLOOKUP(A108,'Ref Taxo'!A:B,2,FALSE()))</f>
        <v>Solanum dulcamara</v>
      </c>
      <c r="C108" s="80" t="n">
        <f aca="false">IF(A108="NEWCOD",IF(ISBLANK(H108),"NoCod",H108),VLOOKUP(A108,'Ref Taxo'!A:D,4,FALSE()))</f>
        <v>1964</v>
      </c>
      <c r="D108" s="81"/>
      <c r="E108" s="82" t="n">
        <v>0.01</v>
      </c>
      <c r="F108" s="82" t="s">
        <v>5274</v>
      </c>
      <c r="G108" s="85"/>
      <c r="H108" s="86"/>
    </row>
    <row r="109" customFormat="false" ht="15" hidden="false" customHeight="false" outlineLevel="0" collapsed="false">
      <c r="A109" s="78" t="s">
        <v>1719</v>
      </c>
      <c r="B109" s="79" t="str">
        <f aca="false">IF(A109="NEWCOD",IF(ISBLANK(G109),"renseigner le champ 'Nouveau taxon'",G109),VLOOKUP(A109,'Ref Taxo'!A:B,2,FALSE()))</f>
        <v>Equisetum arvense</v>
      </c>
      <c r="C109" s="80" t="n">
        <f aca="false">IF(A109="NEWCOD",IF(ISBLANK(H109),"NoCod",H109),VLOOKUP(A109,'Ref Taxo'!A:D,4,FALSE()))</f>
        <v>1384</v>
      </c>
      <c r="D109" s="81"/>
      <c r="E109" s="82" t="n">
        <v>0.01</v>
      </c>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2020-11-25T15:17:18Z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