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<sst xmlns="http://schemas.openxmlformats.org/spreadsheetml/2006/main" count="6489" uniqueCount="5303">
  <si>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</si>
  <si>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</si>
  <si>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</si>
  <si>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</si>
  <si>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</si>
  <si>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</si>
  <si>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</si>
  <si>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</si>
  <si>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</si>
  <si>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</si>
  <si>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</si>
  <si>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</si>
  <si>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</si>
  <si>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</si>
  <si>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</si>
  <si>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</si>
  <si>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</si>
  <si>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</si>
  <si>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</si>
  <si>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</si>
  <si>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</si>
  <si>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</si>
  <si>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</si>
  <si>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</si>
  <si>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</si>
  <si>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</si>
  <si>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</si>
  <si>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</si>
  <si>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</si>
  <si>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</si>
  <si>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</si>
  <si>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</si>
  <si>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</si>
  <si>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</si>
  <si>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</si>
  <si>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</si>
  <si>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</si>
  <si>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</si>
  <si>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</si>
  <si>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</si>
  <si>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</si>
  <si>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</si>
  <si>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</si>
  <si>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</si>
  <si>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</si>
  <si>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</si>
  <si>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</si>
  <si>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</si>
  <si>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</si>
  <si>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</si>
  <si>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</si>
  <si>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</si>
  <si>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</si>
  <si>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</si>
  <si>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</si>
  <si>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</si>
  <si>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</si>
  <si>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</si>
  <si>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</si>
  <si>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</si>
  <si>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</si>
  <si>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</si>
  <si>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</si>
  <si>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</si>
  <si>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</si>
  <si>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</si>
  <si>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</si>
  <si>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</si>
  <si>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</si>
  <si>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</si>
  <si>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</si>
  <si>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</si>
  <si>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</si>
  <si>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</si>
  <si>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</si>
  <si>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</si>
  <si>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</si>
  <si>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</si>
  <si>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</si>
  <si>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</si>
  <si>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</si>
  <si>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</si>
  <si>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</si>
  <si>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</si>
  <si>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</si>
  <si>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</si>
  <si>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</si>
  <si>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</si>
  <si>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</si>
  <si>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</si>
  <si>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</si>
  <si>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</si>
  <si>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</si>
  <si>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</si>
  <si>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</si>
  <si>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</si>
  <si>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</si>
  <si>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</si>
  <si>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</si>
  <si>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</si>
  <si>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</si>
  <si>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</si>
  <si>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</si>
  <si>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</si>
  <si>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</si>
  <si>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</si>
  <si>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</si>
  <si>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</si>
  <si>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</si>
  <si>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</si>
  <si>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</si>
  <si>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</si>
  <si>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</si>
  <si>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</si>
  <si>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</si>
  <si>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</si>
  <si>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</si>
  <si>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</si>
  <si>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</si>
  <si>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</si>
  <si>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</si>
  <si>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</si>
  <si>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</si>
  <si>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</si>
  <si>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</si>
  <si>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</si>
  <si>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</si>
  <si>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</si>
  <si>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</si>
  <si>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</si>
  <si>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</si>
  <si>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</si>
  <si>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</si>
  <si>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</si>
  <si>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</si>
  <si>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</si>
  <si>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</si>
  <si>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</si>
  <si>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</si>
  <si>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</si>
  <si>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</si>
  <si>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</si>
  <si>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</si>
  <si>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</si>
  <si>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</si>
  <si>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</si>
  <si>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</si>
  <si>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</si>
  <si>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</si>
  <si>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</si>
  <si>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</si>
  <si>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</si>
  <si>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</si>
  <si>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</si>
  <si>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</si>
  <si>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</si>
  <si>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</si>
  <si>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</si>
  <si>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</si>
  <si>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</si>
  <si>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</si>
  <si>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</si>
  <si>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</si>
  <si>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</si>
  <si>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</si>
  <si>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</si>
  <si>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</si>
  <si>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</si>
  <si>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</si>
  <si>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</si>
  <si>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</si>
  <si>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</si>
  <si>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</si>
  <si>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</si>
  <si>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</si>
  <si>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</si>
  <si>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</si>
  <si>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</si>
  <si>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</si>
  <si>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</si>
  <si>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</si>
  <si>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</si>
  <si>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</si>
  <si>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</si>
  <si>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</si>
  <si>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</si>
  <si>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</si>
  <si>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</si>
  <si>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</si>
  <si>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</si>
  <si>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</si>
  <si>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</si>
  <si>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</si>
  <si>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</si>
  <si>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</si>
  <si>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</si>
  <si>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</si>
  <si>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</si>
  <si>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</si>
  <si>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</si>
  <si>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</si>
  <si>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</si>
  <si>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</si>
  <si>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</si>
  <si>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</si>
  <si>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</si>
  <si>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</si>
  <si>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</si>
  <si>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</si>
  <si>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</si>
  <si>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</si>
  <si>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</si>
  <si>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</si>
  <si>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</si>
  <si>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</si>
  <si>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</si>
  <si>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</si>
  <si>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</si>
  <si>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</si>
  <si>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</si>
  <si>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</si>
  <si>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</si>
  <si>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</si>
  <si>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</si>
  <si>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</si>
  <si>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</si>
  <si>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</si>
  <si>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</si>
  <si>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</si>
  <si>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</si>
  <si>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</si>
  <si>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</si>
  <si>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</si>
  <si>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</si>
  <si>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</si>
  <si>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</si>
  <si>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</si>
  <si>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</si>
  <si>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</si>
  <si>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</si>
  <si>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</si>
  <si>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</si>
  <si>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</si>
  <si>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</si>
  <si>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</si>
  <si>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</si>
  <si>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</si>
  <si>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</si>
  <si>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</si>
  <si>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</si>
  <si>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</si>
  <si>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</si>
  <si>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</si>
  <si>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</si>
  <si>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</si>
  <si>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</si>
  <si>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</si>
  <si>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</si>
  <si>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</si>
  <si>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</si>
  <si>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</si>
  <si>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</si>
  <si>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</si>
  <si>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</si>
  <si>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</si>
  <si>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</si>
  <si>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</si>
  <si>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</si>
  <si>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</si>
  <si>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</si>
  <si>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</si>
  <si>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</si>
  <si>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</si>
  <si>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</si>
  <si>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</si>
  <si>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</si>
  <si>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</si>
  <si>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</si>
  <si>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</si>
  <si>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</si>
  <si>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</si>
  <si>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</si>
  <si>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</si>
  <si>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</si>
  <si>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</si>
  <si>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</si>
  <si>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</si>
  <si>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</si>
  <si>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</si>
  <si>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</si>
  <si>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</si>
  <si>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</si>
  <si>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</si>
  <si>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</si>
  <si>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</si>
  <si>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</si>
  <si>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</si>
  <si>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</si>
  <si>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</si>
  <si>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</si>
  <si>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</si>
  <si>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</si>
  <si>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</si>
  <si>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</si>
  <si>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</si>
  <si>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</si>
  <si>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</si>
  <si>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</si>
  <si>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</si>
  <si>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</si>
  <si>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</si>
  <si>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</si>
  <si>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</si>
  <si>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</si>
  <si>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</si>
  <si>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</si>
  <si>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</si>
  <si>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</si>
  <si>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</si>
  <si>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</si>
  <si>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</si>
  <si>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</si>
  <si>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</si>
  <si>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</si>
  <si>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</si>
  <si>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</si>
  <si>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</si>
  <si>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</si>
  <si>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</si>
  <si>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</si>
  <si>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</si>
  <si>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</si>
  <si>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</si>
  <si>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</si>
  <si>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</si>
  <si>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</si>
  <si>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</si>
  <si>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</si>
  <si>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</si>
  <si>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</si>
  <si>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</si>
  <si>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</si>
  <si>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</si>
  <si>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</si>
  <si>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</si>
  <si>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</si>
  <si>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</si>
  <si>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</si>
  <si>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</si>
  <si>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</si>
  <si>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</si>
  <si>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</si>
  <si>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</si>
  <si>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</si>
  <si>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</si>
  <si>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</si>
  <si>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</si>
  <si>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</si>
  <si>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</si>
  <si>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</si>
  <si>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</si>
  <si>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</si>
  <si>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</si>
  <si>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</si>
  <si>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</si>
  <si>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</si>
  <si>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</si>
  <si>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</si>
  <si>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</si>
  <si>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</si>
  <si>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</si>
  <si>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</si>
  <si>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</si>
  <si>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</si>
  <si>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</si>
  <si>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</si>
  <si>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</si>
  <si>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</si>
  <si>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</si>
  <si>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</si>
  <si>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</si>
  <si>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</si>
  <si>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</si>
  <si>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</si>
  <si>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</si>
  <si>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</si>
  <si>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</si>
  <si>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</si>
  <si>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</si>
  <si>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</si>
  <si>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</si>
  <si>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</si>
  <si>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</si>
  <si>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</si>
  <si>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</si>
  <si>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</si>
  <si>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</si>
  <si>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</si>
  <si>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</si>
  <si>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</si>
  <si>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</si>
  <si>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</si>
  <si>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</si>
  <si>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</si>
  <si>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</si>
  <si>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</si>
  <si>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</si>
  <si>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</si>
  <si>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</si>
  <si>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</si>
  <si>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</si>
  <si>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</si>
  <si>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</si>
  <si>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</si>
  <si>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</si>
  <si>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</si>
  <si>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</si>
  <si>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</si>
  <si>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</si>
  <si>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</si>
  <si>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</si>
  <si>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</si>
  <si>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</si>
  <si>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</si>
  <si>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</si>
  <si>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</si>
  <si>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</si>
  <si>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</si>
  <si>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</si>
  <si>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</si>
  <si>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</si>
  <si>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</si>
  <si>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</si>
  <si>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</si>
  <si>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</si>
  <si>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</si>
  <si>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</si>
  <si>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</si>
  <si>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</si>
  <si>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</si>
  <si>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</si>
  <si>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</si>
  <si>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</si>
  <si>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</si>
  <si>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</si>
  <si>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</si>
  <si>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</si>
  <si>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</si>
  <si>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</si>
  <si>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</si>
  <si>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</si>
  <si>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</si>
  <si>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</si>
  <si>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</si>
  <si>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</si>
  <si>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</si>
  <si>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</si>
  <si>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</si>
  <si>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</si>
  <si>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</si>
  <si>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</si>
  <si>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</si>
  <si>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</si>
  <si>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</si>
  <si>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</si>
  <si>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</si>
  <si>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</si>
  <si>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</si>
  <si>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</si>
  <si>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</si>
  <si>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</si>
  <si>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</si>
  <si>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</si>
  <si>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</si>
  <si>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</si>
  <si>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</si>
  <si>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</si>
  <si>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</si>
  <si>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</si>
  <si>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</si>
  <si>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</si>
  <si>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</si>
  <si>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</si>
  <si>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</si>
  <si>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</si>
  <si>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</si>
  <si>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</si>
  <si>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</si>
  <si>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</si>
  <si>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</si>
  <si>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</si>
  <si>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</si>
  <si>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</si>
  <si>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</si>
  <si>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</si>
  <si>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</si>
  <si>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</si>
  <si>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</si>
  <si>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</si>
  <si>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</si>
  <si>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</si>
  <si>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</si>
  <si>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</si>
  <si>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</si>
  <si>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</si>
  <si>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</si>
  <si>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</si>
  <si>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</si>
  <si>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</si>
  <si>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</si>
  <si>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</si>
  <si>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</si>
  <si>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</si>
  <si>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</si>
  <si>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</si>
  <si>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</si>
  <si>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</si>
  <si>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</si>
  <si>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</si>
  <si>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</si>
  <si>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</si>
  <si>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</si>
  <si>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</si>
  <si>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</si>
  <si>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</si>
  <si>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</si>
  <si>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</si>
  <si>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</si>
  <si>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</si>
  <si>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</si>
  <si>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</si>
  <si>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</si>
  <si>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</si>
  <si>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</si>
  <si>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</si>
  <si>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</si>
  <si>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</si>
  <si>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</si>
  <si>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</si>
  <si>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</si>
  <si>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</si>
  <si>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</si>
  <si>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</si>
  <si>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</si>
  <si>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</si>
  <si>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</si>
  <si>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</si>
  <si>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</si>
  <si>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</si>
  <si>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</si>
  <si>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</si>
  <si>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</si>
  <si>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</si>
  <si>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</si>
  <si>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</si>
  <si>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</si>
  <si>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</si>
  <si>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</si>
  <si>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</si>
  <si>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</si>
  <si>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</si>
  <si>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</si>
  <si>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</si>
  <si>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</si>
  <si>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</si>
  <si>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</si>
  <si>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</si>
  <si>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</si>
  <si>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</si>
  <si>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</si>
  <si>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</si>
  <si>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</si>
  <si>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</si>
  <si>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</si>
  <si>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</si>
  <si>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</si>
  <si>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</si>
  <si>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</si>
  <si>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</si>
  <si>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</si>
  <si>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</si>
  <si>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</si>
  <si>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</si>
  <si>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</si>
  <si>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</si>
  <si>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</si>
  <si>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</si>
  <si>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</si>
  <si>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</si>
  <si>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</si>
  <si>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</si>
  <si>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</si>
  <si>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</si>
  <si>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</si>
  <si>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</si>
  <si>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</si>
  <si>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</si>
  <si>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</si>
  <si>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</si>
  <si>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</si>
  <si>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</si>
  <si>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</si>
  <si>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</si>
  <si>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</si>
  <si>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</si>
  <si>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</si>
  <si>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</si>
  <si>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</si>
  <si>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</si>
  <si>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</si>
  <si>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</si>
  <si>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</si>
  <si>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</si>
  <si>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</si>
  <si>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</si>
  <si>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</si>
  <si>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</si>
  <si>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</si>
  <si>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</si>
  <si>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</si>
  <si>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</si>
  <si>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</si>
  <si>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</si>
  <si>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</si>
  <si>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</si>
  <si>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</si>
  <si>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</si>
  <si>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</si>
  <si>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</si>
  <si>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</si>
  <si>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</si>
  <si>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</si>
  <si>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</si>
  <si>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</si>
  <si>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</si>
  <si>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</si>
  <si>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</si>
  <si>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</si>
  <si>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</si>
  <si>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</si>
  <si>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</si>
  <si>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</si>
  <si>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</si>
  <si>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</si>
  <si>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</si>
  <si>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</si>
  <si>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</si>
  <si>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</si>
  <si>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</si>
  <si>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</si>
  <si>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</si>
  <si>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</si>
  <si>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</si>
  <si>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</si>
  <si>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</si>
  <si>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</si>
  <si>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</si>
  <si>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</si>
  <si>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</si>
  <si>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</si>
  <si>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</si>
  <si>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</si>
  <si>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</si>
  <si>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</si>
  <si>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</si>
  <si>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</si>
  <si>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</si>
  <si>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</si>
  <si>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</si>
  <si>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</si>
  <si>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</si>
  <si>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</si>
  <si>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</si>
  <si>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</si>
  <si>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</si>
  <si>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</si>
  <si>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</si>
  <si>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</si>
  <si>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</si>
  <si>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</si>
  <si>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</si>
  <si>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</si>
  <si>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</si>
  <si>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</si>
  <si>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</si>
  <si>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</si>
  <si>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</si>
  <si>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</si>
  <si>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</si>
  <si>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</si>
  <si>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</si>
  <si>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</si>
  <si>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</si>
  <si>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</si>
  <si>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</si>
  <si>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</si>
  <si>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</si>
  <si>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</si>
  <si>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</si>
  <si>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</si>
  <si>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</si>
  <si>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</si>
  <si>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</si>
  <si>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</si>
  <si>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</si>
  <si>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</si>
  <si>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</si>
  <si>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</si>
  <si>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</si>
  <si>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</si>
  <si>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</si>
  <si>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</si>
  <si>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</si>
  <si>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</si>
  <si>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</si>
  <si>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</si>
  <si>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</si>
  <si>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</si>
  <si>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</si>
  <si>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</si>
  <si>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</si>
  <si>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</si>
  <si>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</si>
  <si>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</si>
  <si>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</si>
  <si>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</si>
  <si>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</si>
  <si>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</si>
  <si>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</si>
  <si>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</si>
  <si>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</si>
  <si>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</si>
  <si>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</si>
  <si>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</si>
  <si>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</si>
  <si>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</si>
  <si>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</si>
  <si>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</si>
  <si>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</si>
  <si>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</si>
  <si>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</si>
  <si>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</si>
  <si>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</si>
  <si>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</si>
  <si>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</si>
  <si>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</si>
  <si>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</si>
  <si>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</si>
  <si>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</si>
  <si>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</si>
  <si>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</si>
  <si>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</si>
  <si>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</si>
  <si>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</si>
  <si>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</si>
  <si>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</si>
  <si>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</si>
  <si>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</si>
  <si>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</si>
  <si>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</si>
  <si>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</si>
  <si>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</si>
  <si>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</si>
  <si>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</si>
  <si>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</si>
  <si>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</si>
  <si>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</si>
  <si>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</si>
  <si>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</si>
  <si>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</si>
  <si>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</si>
  <si>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</si>
  <si>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</si>
  <si>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</si>
  <si>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</si>
  <si>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</si>
  <si>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</si>
  <si>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</si>
  <si>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</si>
  <si>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</si>
  <si>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</si>
  <si>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</si>
  <si>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</si>
  <si>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</si>
  <si>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</si>
  <si>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</si>
  <si>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</si>
  <si>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</si>
  <si>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</si>
  <si>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</si>
  <si>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</si>
  <si>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</si>
  <si>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</si>
  <si>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</si>
  <si>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</si>
  <si>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</si>
  <si>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</si>
  <si>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</si>
  <si>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</si>
  <si>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</si>
  <si>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</si>
  <si>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</si>
  <si>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</si>
  <si>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</si>
  <si>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</si>
  <si>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</si>
  <si>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</si>
  <si>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</si>
  <si>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</si>
  <si>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</si>
  <si>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</si>
  <si>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</si>
  <si>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</si>
  <si>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</si>
  <si>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</si>
  <si>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</si>
  <si>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</si>
  <si>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</si>
  <si>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</si>
  <si>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</si>
  <si>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</si>
  <si>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</si>
  <si>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</si>
  <si>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</si>
  <si>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</si>
  <si>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</si>
  <si>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</si>
  <si>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</si>
  <si>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</si>
  <si>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</si>
  <si>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</si>
  <si>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</si>
  <si>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</si>
  <si>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</si>
  <si>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</si>
  <si>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</si>
  <si>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</si>
  <si>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</si>
  <si>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</si>
  <si>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</si>
  <si>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</si>
  <si>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</si>
  <si>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</si>
  <si>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</si>
  <si>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</si>
  <si>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</si>
  <si>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</si>
  <si>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</si>
  <si>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</si>
  <si>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</si>
  <si>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</si>
  <si>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</si>
  <si>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</si>
  <si>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</si>
  <si>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</si>
  <si>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</si>
  <si>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</si>
  <si>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</si>
  <si>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</si>
  <si>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</si>
  <si>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</si>
  <si>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</si>
  <si>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</si>
  <si>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</si>
  <si>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</si>
  <si>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</si>
  <si>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</si>
  <si>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</si>
  <si>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</si>
  <si>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</si>
  <si>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</si>
  <si>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</si>
  <si>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</si>
  <si>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</si>
  <si>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</si>
  <si>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</si>
  <si>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</si>
  <si>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</si>
  <si>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</si>
  <si>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</si>
  <si>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</si>
  <si>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</si>
  <si>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</si>
  <si>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</si>
  <si>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</si>
  <si>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</si>
  <si>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</si>
  <si>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</si>
  <si>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</si>
  <si>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</si>
  <si>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</si>
  <si>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</si>
  <si>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</si>
  <si>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</si>
  <si>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</si>
  <si>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</si>
  <si>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</si>
  <si>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</si>
  <si>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</si>
  <si>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</si>
  <si>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</si>
  <si>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</si>
  <si>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</si>
  <si>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</si>
  <si>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</si>
  <si>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</si>
  <si>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</si>
  <si>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</si>
  <si>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</si>
  <si>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</si>
  <si>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</si>
  <si>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</si>
  <si>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</si>
  <si>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</si>
  <si>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</si>
  <si>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</si>
  <si>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</si>
  <si>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</si>
  <si>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</si>
  <si>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</si>
  <si>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</si>
  <si>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</si>
  <si>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</si>
  <si>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</si>
  <si>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</si>
  <si>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</si>
  <si>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</si>
  <si>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</si>
  <si>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</si>
  <si>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</si>
  <si>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</si>
  <si>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</si>
  <si>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</si>
  <si>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</si>
  <si>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</si>
  <si>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</si>
  <si>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</si>
  <si>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</si>
  <si>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</si>
  <si>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</si>
  <si>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</si>
  <si>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</si>
  <si>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</si>
  <si>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</si>
  <si>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</si>
  <si>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</si>
  <si>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</si>
  <si>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</si>
  <si>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</si>
  <si>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</si>
  <si>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</si>
  <si>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</si>
  <si>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</si>
  <si>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</si>
  <si>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</si>
  <si>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</si>
  <si>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</si>
  <si>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</si>
  <si>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</si>
  <si>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</si>
  <si>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</si>
  <si>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</si>
  <si>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</si>
  <si>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</si>
  <si>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</si>
  <si>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</si>
  <si>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</si>
  <si>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</si>
  <si>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</si>
  <si>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</si>
  <si>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</si>
  <si>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</si>
  <si>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</si>
  <si>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</si>
  <si>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</si>
  <si>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</si>
  <si>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</si>
  <si>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</si>
  <si>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</si>
  <si>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</si>
  <si>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</si>
  <si>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</si>
  <si>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</si>
  <si>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</si>
  <si>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</si>
  <si>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</si>
  <si>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</si>
  <si>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</si>
  <si>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</si>
  <si>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</si>
  <si>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</si>
  <si>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</si>
  <si>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</si>
  <si>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</si>
  <si>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</si>
  <si>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</si>
  <si>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</si>
  <si>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</si>
  <si>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</si>
  <si>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</si>
  <si>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</si>
  <si>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</si>
  <si>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</si>
  <si>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</si>
  <si>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</si>
  <si>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</si>
  <si>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</si>
  <si>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</si>
  <si>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</si>
  <si>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</si>
  <si>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</si>
  <si>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</si>
  <si>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</si>
  <si>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</si>
  <si>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</si>
  <si>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</si>
  <si>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</si>
  <si>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</si>
  <si>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</si>
  <si>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</si>
  <si>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</si>
  <si>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</si>
  <si>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</si>
  <si>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</si>
  <si>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</si>
  <si>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</si>
  <si>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</si>
  <si>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</si>
  <si>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</si>
  <si>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</si>
  <si>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</si>
  <si>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</si>
  <si>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</si>
  <si>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</si>
  <si>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</si>
  <si>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</si>
  <si>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</si>
  <si>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</si>
  <si>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</si>
  <si>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</si>
  <si>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</si>
  <si>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</si>
  <si>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</si>
  <si>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</si>
  <si>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</si>
  <si>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</si>
  <si>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</si>
  <si>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</si>
  <si>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</si>
  <si>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</si>
  <si>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</si>
  <si>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</si>
  <si>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</si>
  <si>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</si>
  <si>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</si>
  <si>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</si>
  <si>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</si>
  <si>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</si>
  <si>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</si>
  <si>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</si>
  <si>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</si>
  <si>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</si>
  <si>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</si>
  <si>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</si>
  <si>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</si>
  <si>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</si>
  <si>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</si>
  <si>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</si>
  <si>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</si>
  <si>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</si>
  <si>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</si>
  <si>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</si>
  <si>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</si>
  <si>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</si>
  <si>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</si>
  <si>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</si>
  <si>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</si>
  <si>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</si>
  <si>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</si>
  <si>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</si>
  <si>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</si>
  <si>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</si>
  <si>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</si>
  <si>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</si>
  <si>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</si>
  <si>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</si>
  <si>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</si>
  <si>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</si>
  <si>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</si>
  <si>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</si>
  <si>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</si>
  <si>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</si>
  <si>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</si>
  <si>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</si>
  <si>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</si>
  <si>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</si>
  <si>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</si>
  <si>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</si>
  <si>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</si>
  <si>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</si>
  <si>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</si>
  <si>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</si>
  <si>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</si>
  <si>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</si>
  <si>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</si>
  <si>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</si>
  <si>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</si>
  <si>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</si>
  <si>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</si>
  <si>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</si>
  <si>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</si>
  <si>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</si>
  <si>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</si>
  <si>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</si>
  <si>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</si>
  <si>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</si>
  <si>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</si>
  <si>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</si>
  <si>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</si>
  <si>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</si>
  <si>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</si>
  <si>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</si>
  <si>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</si>
  <si>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</si>
  <si>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</si>
  <si>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</si>
  <si>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</si>
  <si>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</si>
  <si>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</si>
  <si>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</si>
  <si>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</si>
  <si>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</si>
  <si>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</si>
  <si>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</si>
  <si>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</si>
  <si>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</si>
  <si>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</si>
  <si>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</si>
  <si>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</si>
  <si>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</si>
  <si>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</si>
  <si>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</si>
  <si>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</si>
  <si>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</si>
  <si>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</si>
  <si>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</si>
  <si>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</si>
  <si>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</si>
  <si>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</si>
  <si>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</si>
  <si>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</si>
  <si>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</si>
  <si>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</si>
  <si>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</si>
  <si>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</si>
  <si>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</si>
  <si>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</si>
  <si>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</si>
  <si>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</si>
  <si>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</si>
  <si>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</si>
  <si>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</si>
  <si>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</si>
  <si>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</si>
  <si>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</si>
  <si>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</si>
  <si>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</si>
  <si>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</si>
  <si>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</si>
  <si>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</si>
  <si>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</si>
  <si>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</si>
  <si>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</si>
  <si>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</si>
  <si>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</si>
  <si>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</si>
  <si>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</si>
  <si>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</si>
  <si>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</si>
  <si>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</si>
  <si>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</si>
  <si>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</si>
  <si>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</si>
  <si>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</si>
  <si>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</si>
  <si>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</si>
  <si>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</si>
  <si>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</si>
  <si>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</si>
  <si>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</si>
  <si>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</si>
  <si>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</si>
  <si>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</si>
  <si>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</si>
  <si>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</si>
  <si>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</si>
  <si>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</si>
  <si>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</si>
  <si>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</si>
  <si>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</si>
  <si>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</si>
  <si>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</si>
  <si>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</si>
  <si>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</si>
  <si>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</si>
  <si>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</si>
  <si>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</si>
  <si>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</si>
  <si>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</si>
  <si>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</si>
  <si>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</si>
  <si>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</si>
  <si>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</si>
  <si>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</si>
  <si>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</si>
  <si>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</si>
  <si>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</si>
  <si>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</si>
  <si>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</si>
  <si>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</si>
  <si>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</si>
  <si>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</si>
  <si>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</si>
  <si>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</si>
  <si>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</si>
  <si>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</si>
  <si>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</si>
  <si>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</si>
  <si>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</si>
  <si>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</si>
  <si>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</si>
  <si>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</si>
  <si>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</si>
  <si>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</si>
  <si>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</si>
  <si>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</si>
  <si>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</si>
  <si>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</si>
  <si>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</si>
  <si>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</si>
  <si>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</si>
  <si>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</si>
  <si>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</si>
  <si>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</si>
  <si>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</si>
  <si>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</si>
  <si>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</si>
  <si>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</si>
  <si>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</si>
  <si>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</si>
  <si>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</si>
  <si>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</si>
  <si>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</si>
  <si>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</si>
  <si>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</si>
  <si>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</si>
  <si>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</si>
  <si>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</si>
  <si>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</si>
  <si>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</si>
  <si>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</si>
  <si>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</si>
  <si>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</si>
  <si>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</si>
  <si>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</si>
  <si>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</si>
  <si>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</si>
  <si>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</si>
  <si>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</si>
  <si>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</si>
  <si>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</si>
  <si>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</si>
  <si>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</si>
  <si>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</si>
  <si>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</si>
  <si>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</si>
  <si>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</si>
  <si>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</si>
  <si>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</si>
  <si>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</si>
  <si>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</si>
  <si>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</si>
  <si>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</si>
  <si>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</si>
  <si>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</si>
  <si>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</si>
  <si>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</si>
  <si>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</si>
  <si>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</si>
  <si>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</si>
  <si>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</si>
  <si>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</si>
  <si>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</si>
  <si>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</si>
  <si>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</si>
  <si>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</si>
  <si>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</si>
  <si>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</si>
  <si>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</si>
  <si>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</si>
  <si>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</si>
  <si>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</si>
  <si>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</si>
  <si>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</si>
  <si>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</si>
  <si>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</si>
  <si>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</si>
  <si>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</si>
  <si>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</si>
  <si>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</si>
  <si>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</si>
  <si>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</si>
  <si>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</si>
  <si>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</si>
  <si>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</si>
  <si>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</si>
  <si>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</si>
  <si>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</si>
  <si>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</si>
  <si>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</si>
  <si>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</si>
  <si>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</si>
  <si>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</si>
  <si>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</si>
  <si>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</si>
  <si>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</si>
  <si>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</si>
  <si>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</si>
  <si>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</si>
  <si>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</si>
  <si>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</si>
  <si>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</si>
  <si>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</si>
  <si>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</si>
  <si>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</si>
  <si>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</si>
  <si>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</si>
  <si>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</si>
  <si>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</si>
  <si>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</si>
  <si>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</si>
  <si>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</si>
  <si>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</si>
  <si>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</si>
  <si>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</si>
  <si>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</si>
  <si>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</si>
  <si>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</si>
  <si>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</si>
  <si>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</si>
  <si>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</si>
  <si>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</si>
  <si>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</si>
  <si>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</si>
  <si>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</si>
  <si>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</si>
  <si>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</si>
  <si>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</si>
  <si>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</si>
  <si>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</si>
  <si>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</si>
  <si>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</si>
  <si>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</si>
  <si>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</si>
  <si>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</si>
  <si>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</si>
  <si>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</si>
  <si>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</si>
  <si>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</si>
  <si>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</si>
  <si>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</si>
  <si>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</si>
  <si>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</si>
  <si>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</si>
  <si>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</si>
  <si>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</si>
  <si>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</si>
  <si>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</si>
  <si>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</si>
  <si>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</si>
  <si>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</si>
  <si>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</si>
  <si>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</si>
  <si>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</si>
  <si>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</si>
  <si>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</si>
  <si>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</si>
  <si>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</si>
  <si>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</si>
  <si>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</si>
  <si>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</si>
  <si>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</si>
  <si>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</si>
  <si>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</si>
  <si>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</si>
  <si>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</si>
  <si>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</si>
  <si>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</si>
  <si>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</si>
  <si>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</si>
  <si>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</si>
  <si>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</si>
  <si>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</si>
  <si>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</si>
  <si>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</si>
  <si>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</si>
  <si>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</si>
  <si>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</si>
  <si>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</si>
  <si>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</si>
  <si>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</si>
  <si>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</si>
  <si>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</si>
  <si>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</si>
  <si>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</si>
  <si>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</si>
  <si>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</si>
  <si>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</si>
  <si>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</si>
  <si>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</si>
  <si>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</si>
  <si>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</si>
  <si>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</si>
  <si>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</si>
  <si>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</si>
  <si>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</si>
  <si>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</si>
  <si>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</si>
  <si>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</si>
  <si>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</si>
  <si>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</si>
  <si>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</si>
  <si>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</si>
  <si>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</si>
  <si>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</si>
  <si>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</si>
  <si>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</si>
  <si>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</si>
  <si>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</si>
  <si>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</si>
  <si>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</si>
  <si>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</si>
  <si>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</si>
  <si>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</si>
  <si>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</si>
  <si>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</si>
  <si>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</si>
  <si>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</si>
  <si>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</si>
  <si>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</si>
  <si>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</si>
  <si>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</si>
  <si>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</si>
  <si>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</si>
  <si>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</si>
  <si>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</si>
  <si>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</si>
  <si>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</si>
  <si>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</si>
  <si>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</si>
  <si>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</si>
  <si>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</si>
  <si>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</si>
  <si>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</si>
  <si>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</si>
  <si>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</si>
  <si>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</si>
  <si>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</si>
  <si>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</si>
  <si>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</si>
  <si>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</si>
  <si>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</si>
  <si>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</si>
  <si>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</si>
  <si>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</si>
  <si>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</si>
  <si>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</si>
  <si>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</si>
  <si>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</si>
  <si>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</si>
  <si>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</si>
  <si>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</si>
  <si>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</si>
  <si>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</si>
  <si>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</si>
  <si>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</si>
  <si>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</si>
  <si>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</si>
  <si>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</si>
  <si>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</si>
  <si>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</si>
  <si>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</si>
  <si>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</si>
  <si>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</si>
  <si>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</si>
  <si>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</si>
  <si>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</si>
  <si>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</si>
  <si>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</si>
  <si>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</si>
  <si>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</si>
  <si>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</si>
  <si>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</si>
  <si>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</si>
  <si>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</si>
  <si>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</si>
  <si>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</si>
  <si>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</si>
  <si>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</si>
  <si>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</si>
  <si>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</si>
  <si>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</si>
  <si>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</si>
  <si>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</si>
  <si>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</si>
  <si>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</si>
  <si>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</si>
  <si>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</si>
  <si>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</si>
  <si>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</si>
  <si>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</si>
  <si>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</si>
  <si>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</si>
  <si>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</si>
  <si>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</si>
  <si>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</si>
  <si>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</si>
  <si>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</si>
  <si>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</si>
  <si>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</si>
  <si>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</si>
  <si>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</si>
  <si>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</si>
  <si>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</si>
  <si>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</si>
  <si>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</si>
  <si>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</si>
  <si>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</si>
  <si>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</si>
  <si>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</si>
  <si>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</si>
  <si>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</si>
  <si>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</si>
  <si>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</si>
  <si>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</si>
  <si>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</si>
  <si>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</si>
  <si>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</si>
  <si>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</si>
  <si>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</si>
  <si>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</si>
  <si>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</si>
  <si>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</si>
  <si>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</si>
  <si>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</si>
  <si>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</si>
  <si>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</si>
  <si>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</si>
  <si>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</si>
  <si>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</si>
  <si>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</si>
  <si>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</si>
  <si>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</si>
  <si>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</si>
  <si>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</si>
  <si>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</si>
  <si>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</si>
  <si>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</si>
  <si>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</si>
  <si>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</si>
  <si>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</si>
  <si>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</si>
  <si>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</si>
  <si>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</si>
  <si>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</si>
  <si>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</si>
  <si>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</si>
  <si>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</si>
  <si>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</si>
  <si>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</si>
  <si>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</si>
  <si>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</si>
  <si>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</si>
  <si>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</si>
  <si>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</si>
  <si>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</si>
  <si>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</si>
  <si>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</si>
  <si>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</si>
  <si>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</si>
  <si>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</si>
  <si>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</si>
  <si>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</si>
  <si>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</si>
  <si>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</si>
  <si>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</si>
  <si>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</si>
  <si>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</si>
  <si>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</si>
  <si>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</si>
  <si>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</si>
  <si>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</si>
  <si>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</si>
  <si>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</si>
  <si>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</si>
  <si>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</si>
  <si>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</si>
  <si>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</si>
  <si>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</si>
  <si>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</si>
  <si>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</si>
  <si>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</si>
  <si>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</si>
  <si>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</si>
  <si>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</si>
  <si>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</si>
  <si>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</si>
  <si>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</si>
  <si>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</si>
  <si>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</si>
  <si>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</si>
  <si>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</si>
  <si>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</si>
  <si>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</si>
  <si>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</si>
  <si>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</si>
  <si>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</si>
  <si>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</si>
  <si>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</si>
  <si>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</si>
  <si>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</si>
  <si>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</si>
  <si>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</si>
  <si>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</si>
  <si>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</si>
  <si>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</si>
  <si>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</si>
  <si>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</si>
  <si>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</si>
  <si>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</si>
  <si>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</si>
  <si>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</si>
  <si>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</si>
  <si>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</si>
  <si>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</si>
  <si>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</si>
  <si>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</si>
  <si>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</si>
  <si>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</si>
  <si>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</si>
  <si>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</si>
  <si>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</si>
  <si>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</si>
  <si>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</si>
  <si>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</si>
  <si>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</si>
  <si>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</si>
  <si>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</si>
  <si>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</si>
  <si>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</si>
  <si>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</si>
  <si>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</si>
  <si>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</si>
  <si>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</si>
  <si>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</si>
  <si>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</si>
  <si>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</si>
  <si>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</si>
  <si>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</si>
  <si>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</si>
  <si>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</si>
  <si>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</si>
  <si>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</si>
  <si>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</si>
  <si>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</si>
  <si>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</si>
  <si>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</si>
  <si>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</si>
  <si>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</si>
  <si>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</si>
  <si>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</si>
  <si>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</si>
  <si>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</si>
  <si>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</si>
  <si>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</si>
  <si>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</si>
  <si>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</si>
  <si>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</si>
  <si>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</si>
  <si>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</si>
  <si>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</si>
  <si>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</si>
  <si>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</si>
  <si>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</si>
  <si>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</si>
  <si>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</si>
  <si>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</si>
  <si>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</si>
  <si>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</si>
  <si>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</si>
  <si>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</si>
  <si>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</si>
  <si>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</si>
  <si>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</si>
  <si>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</si>
  <si>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</si>
  <si>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</si>
  <si>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</si>
  <si>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</si>
  <si>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</si>
  <si>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</si>
  <si>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</si>
  <si>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</si>
  <si>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</si>
  <si>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</si>
  <si>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</si>
  <si>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</si>
  <si>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</si>
  <si>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</si>
  <si>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</si>
  <si>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</si>
  <si>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</si>
  <si>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</si>
  <si>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</si>
  <si>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</si>
  <si>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</si>
  <si>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</si>
  <si>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</si>
  <si>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</si>
  <si>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</si>
  <si>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</si>
  <si>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</si>
  <si>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</si>
  <si>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</si>
  <si>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</si>
  <si>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</si>
  <si>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</si>
  <si>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</si>
  <si>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</si>
  <si>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</si>
  <si>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</si>
  <si>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</si>
  <si>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</si>
  <si>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</si>
  <si>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</si>
  <si>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</si>
  <si>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</si>
  <si>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</si>
  <si>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</si>
  <si>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</si>
  <si>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</si>
  <si>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</si>
  <si>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</si>
  <si>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</si>
  <si>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</si>
  <si>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</si>
  <si>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</si>
  <si>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</si>
  <si>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</si>
  <si>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</si>
  <si>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</si>
  <si>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</si>
  <si>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</si>
  <si>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</si>
  <si>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</si>
  <si>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</si>
  <si>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</si>
  <si>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</si>
  <si>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</si>
  <si>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</si>
  <si>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</si>
  <si>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</si>
  <si>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</si>
  <si>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</si>
  <si>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</si>
  <si>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</si>
  <si>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</si>
  <si>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</si>
  <si>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</si>
  <si>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</si>
  <si>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</si>
  <si>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</si>
  <si>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</si>
  <si>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</si>
  <si>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</si>
  <si>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</si>
  <si>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</si>
  <si>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</si>
  <si>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</si>
  <si>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</si>
  <si>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</si>
  <si>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</si>
  <si>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</si>
  <si>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</si>
  <si>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</si>
  <si>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</si>
  <si>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</si>
  <si>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</si>
  <si>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</si>
  <si>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</si>
  <si>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</si>
  <si>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</si>
  <si>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</si>
  <si>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</si>
  <si>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</si>
  <si>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</si>
  <si>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</si>
  <si>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</si>
  <si>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</si>
  <si>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</si>
  <si>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</si>
  <si>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</si>
  <si>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</si>
  <si>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</si>
  <si>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</si>
  <si>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</si>
  <si>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</si>
  <si>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</si>
  <si>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</si>
  <si>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</si>
  <si>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</si>
  <si>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</si>
  <si>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</si>
  <si>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</si>
  <si>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</si>
  <si>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</si>
  <si>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</si>
  <si>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</si>
  <si>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</si>
  <si>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</si>
  <si>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</si>
  <si>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</si>
  <si>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</si>
  <si>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</si>
  <si>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</si>
  <si>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</si>
  <si>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</si>
  <si>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</si>
  <si>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</si>
  <si>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</si>
  <si>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</si>
  <si>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</si>
  <si>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</si>
  <si>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</si>
  <si>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</si>
  <si>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</si>
  <si>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</si>
  <si>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</si>
  <si>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</si>
  <si>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</si>
  <si>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</si>
  <si>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</si>
  <si>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</si>
  <si>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</si>
  <si>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</si>
  <si>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</si>
  <si>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</si>
  <si>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</si>
  <si>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</si>
  <si>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</si>
  <si>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</si>
  <si>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</si>
  <si>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</si>
  <si>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</si>
  <si>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</si>
  <si>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</si>
  <si>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</si>
  <si>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</si>
  <si>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</si>
  <si>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</si>
  <si>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</si>
  <si>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</si>
  <si>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</si>
  <si>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</si>
  <si>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</si>
  <si>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</si>
  <si>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</si>
  <si>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</si>
  <si>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</si>
  <si>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</si>
  <si>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</si>
  <si>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</si>
  <si>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</si>
  <si>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</si>
  <si>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</si>
  <si>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</si>
  <si>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</si>
  <si>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</si>
  <si>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</si>
  <si>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</si>
  <si>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</si>
  <si>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</si>
  <si>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</si>
  <si>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</si>
  <si>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</si>
  <si>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</si>
  <si>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</si>
  <si>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</si>
  <si>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</si>
  <si>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</si>
  <si>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</si>
  <si>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</si>
  <si>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</si>
  <si>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</si>
  <si>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</si>
  <si>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</si>
  <si>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</si>
  <si>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</si>
  <si>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</si>
  <si>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</si>
  <si>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</si>
  <si>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</si>
  <si>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</si>
  <si>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</si>
  <si>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</si>
  <si>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</si>
  <si>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</si>
  <si>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</si>
  <si>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</si>
  <si>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</si>
  <si>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</si>
  <si>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</si>
  <si>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</si>
  <si>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</si>
  <si>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</si>
  <si>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</si>
  <si>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</si>
  <si>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</si>
  <si>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</si>
  <si>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</si>
  <si>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</si>
  <si>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</si>
  <si>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</si>
  <si>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</si>
  <si>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</si>
  <si>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</si>
  <si>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</si>
  <si>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</si>
  <si>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</si>
  <si>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</si>
  <si>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</si>
  <si>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</si>
  <si>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</si>
  <si>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</si>
  <si>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</si>
  <si>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</si>
  <si>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</si>
  <si>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</si>
  <si>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</si>
  <si>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</si>
  <si>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</si>
  <si>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</si>
  <si>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</si>
  <si>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</si>
  <si>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</si>
  <si>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</si>
  <si>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</si>
  <si>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</si>
  <si>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</si>
  <si>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</si>
  <si>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</si>
  <si>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</si>
  <si>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</si>
  <si>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</si>
  <si>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</si>
  <si>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</si>
  <si>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</si>
  <si>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</si>
  <si>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</si>
  <si>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</si>
  <si>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</si>
  <si>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</si>
  <si>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</si>
  <si>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</si>
  <si>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</si>
  <si>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</si>
  <si>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</si>
  <si>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</si>
  <si>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</si>
  <si>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</si>
  <si>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</si>
  <si>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</si>
  <si>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</si>
  <si>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</si>
  <si>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</si>
  <si>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</si>
  <si>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</si>
  <si>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</si>
  <si>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</si>
  <si>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</si>
  <si>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</si>
  <si>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</si>
  <si>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</si>
  <si>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</si>
  <si>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</si>
  <si>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</si>
  <si>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</si>
  <si>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</si>
  <si>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</si>
  <si>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</si>
  <si>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</si>
  <si>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</si>
  <si>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</si>
  <si>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</si>
  <si>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</si>
  <si>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</si>
  <si>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</si>
  <si>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</si>
  <si>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</si>
  <si>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</si>
  <si>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</si>
  <si>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</si>
  <si>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</si>
  <si>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</si>
  <si>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</si>
  <si>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</si>
  <si>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</si>
  <si>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</si>
  <si>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</si>
  <si>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</si>
  <si>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</si>
  <si>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</si>
  <si>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</si>
  <si>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</si>
  <si>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</si>
  <si>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</si>
  <si>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</si>
  <si>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</si>
  <si>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</si>
  <si>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</si>
  <si>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</si>
  <si>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</si>
  <si>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</si>
  <si>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</si>
  <si>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</si>
  <si>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</si>
  <si>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</si>
  <si>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</si>
  <si>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</si>
  <si>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</si>
  <si>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</si>
  <si>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</si>
  <si>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</si>
  <si>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</si>
  <si>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</si>
  <si>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</si>
  <si>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</si>
  <si>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</si>
  <si>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</si>
  <si>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</si>
  <si>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</si>
  <si>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</si>
  <si>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</si>
  <si>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</si>
  <si>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</si>
  <si>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</si>
  <si>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</si>
  <si>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</si>
  <si>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</si>
  <si>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</si>
  <si>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</si>
  <si>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</si>
  <si>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</si>
  <si>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</si>
  <si>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</si>
  <si>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</si>
  <si>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</si>
  <si>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</si>
  <si>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</si>
  <si>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</si>
  <si>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</si>
  <si>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</si>
  <si>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</si>
  <si>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</si>
  <si>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</si>
  <si>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</si>
  <si>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</si>
  <si>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</si>
  <si>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</si>
  <si>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</si>
  <si>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</si>
  <si>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</si>
  <si>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</si>
  <si>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</si>
  <si>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</si>
  <si>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</si>
  <si>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</si>
  <si>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</si>
  <si>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</si>
  <si>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</si>
  <si>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</si>
  <si>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</si>
  <si>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</si>
  <si>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</si>
  <si>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</si>
  <si>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</si>
  <si>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</si>
  <si>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</si>
  <si>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</si>
  <si>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</si>
  <si>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</si>
  <si>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</si>
  <si>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</si>
  <si>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</si>
  <si>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</si>
  <si>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</si>
  <si>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</si>
  <si>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</si>
  <si>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</si>
  <si>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</si>
  <si>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</si>
  <si>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</si>
  <si>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</si>
  <si>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</si>
  <si>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</si>
  <si>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</si>
  <si>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</si>
  <si>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</si>
  <si>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</si>
  <si>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</si>
  <si>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</si>
  <si>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</si>
  <si>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</si>
  <si>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</si>
  <si>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</si>
  <si>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</si>
  <si>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</si>
  <si>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</si>
  <si>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</si>
  <si>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</si>
  <si>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</si>
  <si>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</si>
  <si>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</si>
  <si>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</si>
  <si>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</si>
  <si>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</si>
  <si>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</si>
  <si>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</si>
  <si>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</si>
  <si>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</si>
  <si>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</si>
  <si>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</si>
  <si>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</si>
  <si>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</si>
  <si>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</si>
  <si>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</si>
  <si>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</si>
  <si>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</si>
  <si>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</si>
  <si>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</si>
  <si>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</si>
  <si>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</si>
  <si>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</si>
  <si>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</si>
  <si>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</si>
  <si>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</si>
  <si>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</si>
  <si>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</si>
  <si>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</si>
  <si>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</si>
  <si>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</si>
  <si>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</si>
  <si>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</si>
  <si>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</si>
  <si>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</si>
  <si>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</si>
  <si>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</si>
  <si>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</si>
  <si>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</si>
  <si>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</si>
  <si>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</si>
  <si>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</si>
  <si>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</si>
  <si>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</si>
  <si>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</si>
  <si>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</si>
  <si>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</si>
  <si>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</si>
  <si>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</si>
  <si>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</si>
  <si>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</si>
  <si>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</si>
  <si>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</si>
  <si>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</si>
  <si>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</si>
  <si>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</si>
  <si>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</si>
  <si>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</si>
  <si>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</si>
  <si>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</si>
  <si>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</si>
  <si>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</si>
  <si>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</si>
  <si>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</si>
  <si>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</si>
  <si>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</si>
  <si>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</si>
  <si>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</si>
  <si>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</si>
  <si>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</si>
  <si>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</si>
  <si>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</si>
  <si>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</si>
  <si>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</si>
  <si>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</si>
  <si>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</si>
  <si>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</si>
  <si>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</si>
  <si>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</si>
  <si>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</si>
  <si>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</si>
  <si>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</si>
  <si>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</si>
  <si>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</si>
  <si>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</si>
  <si>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</si>
  <si>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</si>
  <si>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</si>
  <si>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</si>
  <si>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</si>
  <si>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</si>
  <si>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</si>
  <si>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</si>
  <si>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</si>
  <si>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</si>
  <si>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</si>
  <si>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</si>
  <si>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</si>
  <si>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</si>
  <si>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</si>
  <si>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</si>
  <si>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</si>
  <si>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</si>
  <si>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</si>
  <si>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</si>
  <si>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</si>
  <si>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</si>
  <si>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</si>
  <si>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</si>
  <si>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</si>
  <si>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</si>
  <si>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</si>
  <si>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</si>
  <si>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</si>
  <si>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</si>
  <si>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</si>
  <si>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</si>
  <si>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</si>
  <si>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</si>
  <si>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</si>
  <si>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</si>
  <si>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</si>
  <si>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</si>
  <si>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</si>
  <si>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</si>
  <si>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</si>
  <si>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</si>
  <si>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</si>
  <si>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</si>
  <si>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</si>
  <si>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</si>
  <si>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</si>
  <si>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</si>
  <si>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</si>
  <si>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</si>
  <si>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</si>
  <si>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</si>
  <si>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</si>
  <si>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</si>
  <si>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</si>
  <si>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</si>
  <si>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</si>
  <si>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</si>
  <si>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</si>
  <si>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</si>
  <si>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</si>
  <si>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</si>
  <si>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</si>
  <si>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</si>
  <si>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</si>
  <si>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</si>
  <si>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</si>
  <si>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</si>
  <si>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</si>
  <si>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</si>
  <si>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</si>
  <si>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</si>
  <si>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</si>
  <si>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</si>
  <si>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</si>
  <si>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</si>
  <si>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</si>
  <si>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</si>
  <si>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</si>
  <si>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</si>
  <si>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</si>
  <si>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</si>
  <si>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</si>
  <si>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</si>
  <si>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</si>
  <si>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</si>
  <si>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</si>
  <si>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</si>
  <si>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</si>
  <si>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</si>
  <si>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</si>
  <si>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</si>
  <si>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</si>
  <si>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</si>
  <si>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</si>
  <si>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</si>
  <si>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</si>
  <si>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</si>
  <si>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</si>
  <si>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</si>
  <si>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</si>
  <si>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</si>
  <si>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</si>
  <si>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</si>
  <si>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</si>
  <si>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</si>
  <si>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</si>
  <si>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</si>
  <si>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</si>
  <si>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</si>
  <si>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</si>
  <si>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</si>
  <si>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</si>
  <si>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</si>
  <si>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</si>
  <si>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</si>
  <si>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</si>
  <si>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</si>
  <si>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</si>
  <si>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</si>
  <si>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</si>
  <si>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</si>
  <si>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</si>
  <si>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</si>
  <si>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</si>
  <si>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</si>
  <si>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</si>
  <si>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</si>
  <si>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</si>
  <si>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</si>
  <si>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</si>
  <si>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</si>
  <si>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</si>
  <si>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</si>
  <si>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</si>
  <si>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</si>
  <si>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</si>
  <si>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</si>
  <si>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</si>
  <si>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</si>
  <si>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</si>
  <si>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</si>
  <si>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</si>
  <si>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</si>
  <si>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</si>
  <si>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</si>
  <si>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</si>
  <si>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</si>
  <si>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</si>
  <si>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</si>
  <si>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</si>
  <si>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</si>
  <si>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</si>
  <si>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</si>
  <si>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</si>
  <si>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</si>
  <si>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</si>
  <si>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</si>
  <si>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</si>
  <si>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</si>
  <si>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</si>
  <si>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</si>
  <si>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</si>
  <si>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</si>
  <si>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</si>
  <si>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</si>
  <si>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</si>
  <si>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</si>
  <si>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</si>
  <si>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</si>
  <si>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</si>
  <si>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</si>
  <si>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</si>
  <si>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</si>
  <si>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</si>
  <si>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</si>
  <si>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</si>
  <si>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</si>
  <si>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</si>
  <si>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</si>
  <si>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</si>
  <si>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</si>
  <si>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</si>
  <si>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</si>
  <si>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</si>
  <si>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</si>
  <si>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</si>
  <si>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</si>
  <si>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</si>
  <si>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</si>
  <si>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</si>
  <si>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</si>
  <si>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</si>
  <si>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</si>
  <si>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</si>
  <si>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</si>
  <si>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</si>
  <si>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</si>
  <si>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</si>
  <si>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</si>
  <si>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</si>
  <si>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</si>
  <si>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</si>
  <si>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</si>
  <si>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</si>
  <si>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</si>
  <si>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</si>
  <si>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</si>
  <si>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</si>
  <si>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</si>
  <si>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</si>
  <si>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</si>
  <si>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</si>
  <si>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</si>
  <si>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</si>
  <si>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</si>
  <si>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</si>
  <si>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</si>
  <si>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</si>
  <si>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</si>
  <si>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</si>
  <si>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</si>
  <si>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</si>
  <si>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</si>
  <si>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</si>
  <si>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</si>
  <si>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</si>
  <si>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</si>
  <si>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</si>
  <si>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</si>
  <si>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</si>
  <si>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</si>
  <si>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</si>
  <si>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</si>
  <si>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</si>
  <si>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</si>
  <si>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</si>
  <si>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</si>
  <si>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</si>
  <si>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</si>
  <si>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</si>
  <si>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</si>
  <si>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</si>
  <si>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</si>
  <si>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</si>
  <si>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</si>
  <si>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</si>
  <si>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</si>
  <si>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</si>
  <si>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</si>
  <si>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</si>
  <si>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</si>
  <si>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</si>
  <si>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</si>
  <si>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</si>
  <si>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</si>
  <si>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</si>
  <si>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</si>
  <si>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</si>
  <si>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</si>
  <si>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</si>
  <si>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</si>
  <si>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</si>
  <si>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</si>
  <si>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</si>
  <si>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</si>
  <si>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</si>
  <si>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</si>
  <si>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</si>
  <si>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</si>
  <si>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</si>
  <si>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</si>
  <si>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</si>
  <si>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</si>
  <si>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</si>
  <si>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</si>
  <si>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</si>
  <si>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</si>
  <si>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</si>
  <si>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</si>
  <si>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</si>
  <si>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</si>
  <si>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</si>
  <si>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</si>
  <si>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</si>
  <si>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</si>
  <si>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</si>
  <si>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</si>
  <si>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</si>
  <si>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</si>
  <si>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</si>
  <si>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</si>
  <si>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</si>
  <si>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</si>
  <si>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</si>
  <si>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</si>
  <si>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</si>
  <si>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</si>
  <si>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</si>
  <si>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</si>
  <si>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</si>
  <si>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</si>
  <si>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</si>
  <si>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</si>
  <si>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</si>
  <si>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</si>
  <si>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</si>
  <si>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</si>
  <si>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</si>
  <si>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</si>
  <si>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</si>
  <si>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</si>
  <si>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</si>
  <si>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</si>
  <si>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</si>
  <si>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</si>
  <si>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</si>
  <si>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</si>
  <si>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</si>
  <si>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</si>
  <si>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</si>
  <si>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</si>
  <si>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</si>
  <si>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</si>
  <si>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</si>
  <si>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</si>
  <si>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</si>
  <si>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</si>
  <si>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</si>
  <si>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</si>
  <si>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</si>
  <si>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</si>
  <si>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</si>
  <si>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</si>
  <si>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</si>
  <si>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</si>
  <si>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</si>
  <si>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</si>
  <si>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</si>
  <si>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</si>
  <si>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</si>
  <si>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</si>
  <si>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</si>
  <si>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</si>
  <si>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</si>
  <si>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</si>
  <si>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</si>
  <si>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</si>
  <si>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</si>
  <si>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</si>
  <si>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</si>
  <si>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</si>
  <si>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</si>
  <si>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</si>
  <si>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</si>
  <si>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</si>
  <si>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</si>
  <si>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</si>
  <si>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</si>
  <si>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</si>
  <si>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</si>
  <si>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</si>
  <si>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</si>
  <si>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</si>
  <si>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</si>
  <si>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</si>
  <si>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</si>
  <si>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</si>
  <si>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</si>
  <si>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</si>
  <si>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</si>
  <si>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</si>
  <si>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</si>
  <si>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</si>
  <si>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</si>
  <si>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</si>
  <si>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</si>
  <si>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</si>
  <si>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</si>
  <si>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</si>
  <si>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</si>
  <si>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</si>
  <si>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</si>
  <si>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</si>
  <si>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</si>
  <si>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</si>
  <si>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</si>
  <si>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</si>
  <si>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</si>
  <si>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</si>
  <si>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</si>
  <si>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</si>
  <si>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</si>
  <si>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</si>
  <si>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</si>
  <si>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</si>
  <si>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</si>
  <si>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</si>
  <si>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</si>
  <si>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</si>
  <si>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</si>
  <si>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</si>
  <si>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</si>
  <si>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</si>
  <si>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</si>
  <si>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</si>
  <si>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</si>
  <si>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</si>
  <si>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</si>
  <si>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</si>
  <si>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</si>
  <si>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</si>
  <si>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</si>
  <si>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</si>
  <si>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</si>
  <si>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</si>
  <si>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</si>
  <si>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</si>
  <si>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</si>
  <si>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</si>
  <si>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</si>
  <si>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</si>
  <si>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</si>
  <si>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</si>
  <si>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</si>
  <si>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</si>
  <si>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</si>
  <si>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</si>
  <si>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</si>
  <si>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</si>
  <si>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</si>
  <si>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</si>
  <si>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</si>
  <si>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</si>
  <si>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</si>
  <si>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</si>
  <si>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</si>
  <si>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</si>
  <si>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</si>
  <si>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</si>
  <si>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</si>
  <si>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</si>
  <si>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</si>
  <si>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</si>
  <si>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</si>
  <si>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</si>
  <si>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</si>
  <si>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</si>
  <si>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</si>
  <si>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</si>
  <si>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</si>
  <si>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</si>
  <si>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</si>
  <si>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</si>
  <si>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</si>
  <si>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</si>
  <si>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</si>
  <si>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</si>
  <si>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</si>
  <si>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</si>
  <si>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</si>
  <si>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</si>
  <si>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</si>
  <si>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</si>
  <si>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</si>
  <si>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</si>
  <si>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</si>
  <si>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</si>
  <si>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</si>
  <si>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</si>
  <si>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</si>
  <si>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</si>
  <si>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</si>
  <si>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</si>
  <si>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</si>
  <si>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</si>
  <si>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</si>
  <si>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</si>
  <si>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</si>
  <si>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</si>
  <si>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</si>
  <si>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</si>
  <si>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</si>
  <si>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</si>
  <si>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</si>
  <si>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</si>
  <si>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</si>
  <si>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</si>
  <si>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</si>
  <si>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</si>
  <si>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</si>
  <si>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</si>
  <si>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</si>
  <si>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</si>
  <si>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</si>
  <si>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</si>
  <si>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</si>
  <si>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</si>
  <si>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</si>
  <si>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</si>
  <si>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</si>
  <si>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</si>
  <si>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</si>
  <si>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</si>
  <si>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</si>
  <si>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</si>
  <si>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</si>
  <si>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</si>
  <si>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</si>
  <si>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</si>
  <si>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</si>
  <si>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</si>
  <si>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</si>
  <si>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</si>
  <si>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</si>
  <si>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</si>
  <si>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</si>
  <si>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</si>
  <si>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</si>
  <si>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</si>
  <si>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</si>
  <si>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</si>
  <si>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</si>
  <si>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</si>
  <si>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</si>
  <si>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</si>
  <si>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</si>
  <si>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</si>
  <si>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</si>
  <si>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</si>
  <si>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</si>
  <si>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</si>
  <si>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</si>
  <si>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</si>
  <si>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</si>
  <si>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</si>
  <si>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</si>
  <si>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</si>
  <si>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</si>
  <si>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</si>
  <si>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</si>
  <si>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</si>
  <si>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</si>
  <si>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</si>
  <si>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</si>
  <si>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</si>
  <si>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</si>
  <si>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</si>
  <si>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</si>
  <si>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</si>
  <si>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</si>
  <si>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</si>
  <si>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</si>
  <si>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</si>
  <si>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</si>
  <si>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</si>
  <si>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</si>
  <si>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</si>
  <si>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</si>
  <si>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</si>
  <si>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</si>
  <si>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</si>
  <si>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</si>
  <si>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</si>
  <si>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</si>
  <si>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</si>
  <si>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</si>
  <si>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</si>
  <si>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</si>
  <si>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</si>
  <si>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</si>
  <si>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</si>
  <si>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</si>
  <si>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</si>
  <si>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</si>
  <si>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</si>
  <si>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</si>
  <si>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</si>
  <si>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</si>
  <si>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</si>
  <si>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</si>
  <si>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</si>
  <si>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</si>
  <si>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</si>
  <si>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</si>
  <si>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</si>
  <si>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</si>
  <si>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</si>
  <si>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</si>
  <si>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</si>
  <si>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</si>
  <si>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</si>
  <si>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</si>
  <si>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</si>
  <si>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</si>
  <si>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</si>
  <si>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</si>
  <si>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</si>
  <si>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</si>
  <si>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</si>
  <si>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</si>
  <si>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</si>
  <si>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</si>
  <si>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</si>
  <si>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</si>
  <si>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</si>
  <si>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</si>
  <si>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</si>
  <si>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</si>
  <si>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</si>
  <si>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</si>
  <si>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</si>
  <si>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</si>
  <si>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</si>
  <si>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</si>
  <si>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</si>
  <si>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</si>
  <si>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</si>
  <si>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</si>
  <si>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</si>
  <si>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</si>
  <si>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</si>
  <si>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</si>
  <si>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</si>
  <si>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</si>
  <si>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</si>
  <si>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</si>
  <si>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</si>
  <si>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</si>
  <si>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</si>
  <si>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</si>
  <si>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</si>
  <si>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</si>
  <si>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</si>
  <si>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</si>
  <si>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</si>
  <si>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</si>
  <si>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</si>
  <si>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</si>
  <si>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</si>
  <si>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</si>
  <si>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</si>
  <si>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</si>
  <si>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</si>
  <si>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</si>
  <si>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</si>
  <si>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</si>
  <si>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</si>
  <si>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</si>
  <si>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</si>
  <si>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</si>
  <si>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</si>
  <si>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</si>
  <si>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</si>
  <si>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</si>
  <si>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</si>
  <si>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</si>
  <si>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</si>
  <si>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</si>
  <si>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</si>
  <si>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</si>
  <si>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</si>
  <si>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</si>
  <si>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</si>
  <si>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</si>
  <si>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</si>
  <si>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</si>
  <si>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</si>
  <si>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</si>
  <si>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</si>
  <si>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</si>
  <si>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</si>
  <si>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</si>
  <si>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</si>
  <si>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</si>
  <si>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</si>
  <si>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</si>
  <si>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</si>
  <si>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</si>
  <si>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</si>
  <si>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</si>
  <si>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</si>
  <si>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</si>
  <si>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</si>
  <si>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</si>
  <si>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</si>
  <si>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</si>
  <si>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</si>
  <si>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</si>
  <si>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</si>
  <si>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</si>
  <si>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</si>
  <si>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</si>
  <si>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</si>
  <si>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</si>
  <si>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</si>
  <si>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</si>
  <si>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</si>
  <si>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</si>
  <si>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</si>
  <si>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</si>
  <si>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</si>
  <si>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</si>
  <si>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</si>
  <si>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</si>
  <si>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</si>
  <si>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</si>
  <si>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</si>
  <si>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</si>
  <si>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</si>
  <si>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</si>
  <si>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</si>
  <si>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</si>
  <si>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</si>
  <si>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</si>
  <si>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</si>
  <si>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</si>
  <si>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</si>
  <si>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</si>
  <si>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</si>
  <si>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</si>
  <si>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</si>
  <si>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</si>
  <si>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</si>
  <si>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</si>
  <si>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</si>
  <si>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</si>
  <si>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</si>
  <si>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</si>
  <si>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</si>
  <si>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</si>
  <si>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</si>
  <si>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</si>
  <si>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</si>
  <si>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</si>
  <si>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</si>
  <si>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</si>
  <si>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</si>
  <si>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</si>
  <si>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</si>
  <si>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</si>
  <si>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</si>
  <si>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</si>
  <si>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</si>
  <si>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</si>
  <si>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</si>
  <si>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</si>
  <si>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</si>
  <si>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</si>
  <si>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</si>
  <si>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</si>
  <si>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</si>
  <si>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</si>
  <si>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</si>
  <si>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</si>
  <si>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</si>
  <si>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</si>
  <si>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</si>
  <si>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</si>
  <si>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</si>
  <si>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</si>
  <si>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</si>
  <si>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</si>
  <si>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</si>
  <si>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</si>
  <si>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</si>
  <si>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</si>
  <si>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</si>
  <si>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</si>
  <si>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</si>
  <si>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</si>
  <si>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</si>
  <si>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</si>
  <si>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</si>
  <si>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</si>
  <si>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</si>
  <si>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</si>
  <si>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</si>
  <si>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</si>
  <si>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</si>
  <si>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</si>
  <si>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</si>
  <si>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</si>
  <si>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</si>
  <si>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</si>
  <si>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</si>
  <si>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</si>
  <si>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</si>
  <si>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</si>
  <si>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</si>
  <si>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</si>
  <si>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</si>
  <si>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</si>
  <si>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</si>
  <si>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</si>
  <si>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</si>
  <si>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</si>
  <si>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</si>
  <si>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</si>
  <si>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</si>
  <si>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</si>
  <si>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</si>
  <si>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</si>
  <si>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</si>
  <si>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</si>
  <si>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</si>
  <si>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</si>
  <si>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</si>
  <si>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</si>
  <si>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</si>
  <si>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</si>
  <si>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</si>
  <si>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</si>
  <si>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</si>
  <si>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</si>
  <si>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</si>
  <si>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</si>
  <si>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</si>
  <si>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</si>
  <si>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</si>
  <si>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</si>
  <si>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</si>
  <si>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</si>
  <si>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</si>
  <si>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</si>
  <si>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</si>
  <si>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</si>
  <si>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</si>
  <si>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</si>
  <si>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</si>
  <si>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</si>
  <si>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</si>
  <si>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</si>
  <si>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</si>
  <si>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</si>
  <si>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</si>
  <si>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</si>
  <si>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</si>
  <si>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</si>
  <si>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</si>
  <si>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</si>
  <si>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</si>
  <si>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</si>
  <si>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</si>
  <si>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</si>
  <si>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</si>
  <si>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</si>
  <si>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</si>
  <si>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</si>
  <si>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</si>
  <si>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</si>
  <si>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</si>
  <si>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</si>
  <si>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</si>
  <si>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</si>
  <si>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</si>
  <si>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</si>
  <si>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</si>
  <si>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</si>
  <si>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</si>
  <si>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</si>
  <si>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</si>
  <si>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</si>
  <si>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</si>
  <si>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</si>
  <si>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</si>
  <si>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</si>
  <si>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</si>
  <si>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</si>
  <si>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</si>
  <si>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</si>
  <si>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</si>
  <si>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</si>
  <si>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</si>
  <si>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</si>
  <si>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</si>
  <si>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</si>
  <si>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</si>
  <si>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</si>
  <si>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</si>
  <si>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</si>
  <si>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</si>
  <si>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</si>
  <si>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</si>
  <si>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</si>
  <si>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</si>
  <si>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</si>
  <si>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</si>
  <si>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</si>
  <si>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</si>
  <si>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</si>
  <si>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</si>
  <si>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</si>
  <si>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</si>
  <si>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</si>
  <si>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</si>
  <si>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</si>
  <si>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</si>
  <si>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</si>
  <si>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</si>
  <si>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</si>
  <si>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</si>
  <si>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</si>
  <si>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</si>
  <si>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</si>
  <si>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</si>
  <si>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</si>
  <si>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</si>
  <si>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</si>
  <si>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</si>
  <si>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</si>
  <si>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</si>
  <si>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</si>
  <si>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</si>
  <si>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</si>
  <si>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</si>
  <si>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</si>
  <si>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</si>
  <si>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</si>
  <si>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</si>
  <si>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</si>
  <si>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</si>
  <si>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</si>
  <si>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</si>
  <si>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</si>
  <si>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</si>
  <si>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</si>
  <si>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</si>
  <si>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</si>
  <si>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</si>
  <si>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</si>
  <si>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</si>
  <si>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</si>
  <si>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</si>
  <si>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</si>
  <si>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</si>
  <si>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</si>
  <si>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</si>
  <si>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</si>
  <si>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</si>
  <si>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</si>
  <si>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</si>
  <si>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</si>
  <si>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</si>
  <si>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</si>
  <si>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</si>
  <si>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</si>
  <si>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</si>
  <si>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</si>
  <si>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</si>
  <si>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</si>
  <si>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</si>
  <si>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</si>
  <si>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</si>
  <si>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</si>
  <si>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</si>
  <si>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</si>
  <si>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</si>
  <si>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</si>
  <si>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</si>
  <si>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</si>
  <si>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</si>
  <si>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</si>
  <si>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</si>
  <si>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</si>
  <si>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</si>
  <si>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</si>
  <si>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</si>
  <si>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</si>
  <si>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</si>
  <si>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</si>
  <si>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</si>
  <si>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</si>
  <si>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</si>
  <si>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</si>
  <si>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</si>
  <si>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</si>
  <si>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</si>
  <si>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</si>
  <si>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</si>
  <si>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</si>
  <si>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</si>
  <si>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</si>
  <si>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</si>
  <si>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</si>
  <si>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</si>
  <si>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</si>
  <si>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</si>
  <si>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</si>
  <si>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</si>
  <si>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</si>
  <si>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</si>
  <si>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</si>
  <si>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</si>
  <si>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</si>
  <si>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</si>
  <si>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</si>
  <si>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</si>
  <si>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</si>
  <si>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</si>
  <si>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</si>
  <si>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</si>
  <si>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</si>
  <si>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</si>
  <si>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</si>
  <si>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</si>
  <si>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</si>
  <si>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</si>
  <si>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</si>
  <si>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</si>
  <si>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</si>
  <si>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</si>
  <si>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</si>
  <si>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</si>
  <si>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</si>
  <si>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</si>
  <si>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</si>
  <si>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</si>
  <si>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</si>
  <si>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</si>
  <si>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</si>
  <si>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</si>
  <si>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</si>
  <si>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</si>
  <si>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</si>
  <si>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</si>
  <si>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</si>
  <si>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</si>
  <si>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</si>
  <si>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</si>
  <si>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</si>
  <si>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</si>
  <si>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</si>
  <si>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</si>
  <si>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</si>
  <si>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</si>
  <si>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</si>
  <si>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</si>
  <si>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</si>
  <si>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</si>
  <si>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</si>
  <si>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</si>
  <si>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</si>
  <si>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</si>
  <si>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</si>
  <si>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</si>
  <si>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</si>
  <si>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</si>
  <si>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</si>
  <si>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</si>
  <si>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</si>
  <si>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</si>
  <si>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</si>
  <si>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</si>
  <si>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</si>
  <si>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</si>
  <si>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</si>
  <si>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</si>
  <si>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</si>
  <si>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</si>
  <si>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</si>
  <si>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</si>
  <si>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</si>
  <si>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</si>
  <si>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</si>
  <si>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</si>
  <si>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</si>
  <si>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</si>
  <si>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</si>
  <si>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</si>
  <si>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</si>
  <si>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</si>
  <si>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</si>
  <si>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</si>
  <si>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</si>
  <si>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</si>
  <si>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</si>
  <si>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</si>
  <si>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</si>
  <si>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</si>
  <si>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</si>
  <si>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</si>
  <si>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</si>
  <si>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</si>
  <si>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</si>
  <si>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</si>
  <si>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</si>
  <si>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</si>
  <si>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</si>
  <si>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</si>
  <si>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</si>
  <si>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</si>
  <si>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</si>
  <si>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</si>
  <si>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</si>
  <si>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</si>
  <si>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</si>
  <si>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</si>
  <si>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</si>
  <si>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</si>
  <si>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</si>
  <si>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</si>
  <si>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</si>
  <si>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</si>
  <si>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</si>
  <si>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</si>
  <si>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</si>
  <si>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</si>
  <si>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</si>
  <si>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</si>
  <si>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</si>
  <si>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</si>
  <si>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</si>
  <si>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</si>
  <si>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</si>
  <si>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</si>
  <si>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</si>
  <si>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</si>
  <si>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</si>
  <si>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</si>
  <si>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</si>
  <si>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</si>
  <si>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</si>
  <si>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</si>
  <si>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</si>
  <si>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</si>
  <si>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</si>
  <si>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</si>
  <si>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</si>
  <si>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</si>
  <si>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</si>
  <si>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</si>
  <si>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</si>
  <si>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</si>
  <si>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</si>
  <si>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</si>
  <si>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</si>
  <si>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</si>
  <si>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</si>
  <si>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</si>
  <si>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</si>
  <si>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</si>
  <si>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</si>
  <si>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</si>
  <si>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</si>
  <si>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</si>
  <si>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</si>
  <si>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</si>
  <si>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</si>
  <si>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</si>
  <si>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</si>
  <si>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</si>
  <si>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</si>
  <si>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</si>
  <si>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</si>
  <si>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</si>
  <si>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</si>
  <si>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</si>
  <si>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</si>
  <si>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</si>
  <si>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</si>
  <si>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</si>
  <si>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</si>
  <si>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</si>
  <si>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</si>
  <si>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</si>
  <si>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</si>
  <si>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</si>
  <si>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</si>
  <si>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</si>
  <si>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</si>
  <si>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</si>
  <si>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</si>
  <si>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</si>
  <si>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</si>
  <si>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</si>
  <si>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</si>
  <si>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</si>
  <si>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</si>
  <si>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</si>
  <si>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</si>
  <si>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</si>
  <si>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</si>
  <si>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</si>
  <si>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</si>
  <si>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</si>
  <si>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</si>
  <si>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</si>
  <si>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</si>
  <si>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</si>
  <si>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</si>
  <si>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</si>
  <si>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</si>
  <si>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</si>
  <si>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</si>
  <si>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</si>
  <si>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</si>
  <si>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</si>
  <si>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</si>
  <si>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</si>
  <si>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</si>
  <si>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</si>
  <si>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</si>
  <si>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</si>
  <si>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</si>
  <si>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</si>
  <si>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</si>
  <si>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</si>
  <si>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</si>
  <si>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</si>
  <si>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</si>
  <si>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</si>
  <si>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</si>
  <si>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</si>
  <si>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</si>
  <si>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</si>
  <si>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</si>
  <si>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</si>
  <si>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</si>
  <si>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</si>
  <si>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</si>
  <si>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</si>
  <si>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</si>
  <si>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</si>
  <si>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</si>
  <si>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</si>
  <si>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</si>
  <si>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</si>
  <si>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</si>
  <si>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</si>
  <si>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</si>
  <si>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</si>
  <si>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</si>
  <si>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</si>
  <si>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</si>
  <si>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</si>
  <si>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</si>
  <si>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</si>
  <si>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</si>
  <si>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</si>
  <si>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</si>
  <si>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</si>
  <si>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</si>
  <si>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</si>
  <si>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</si>
  <si>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</si>
  <si>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</si>
  <si>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</si>
  <si>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</si>
  <si>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</si>
  <si>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</si>
  <si>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</si>
  <si>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</si>
  <si>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</si>
  <si>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</si>
  <si>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</si>
  <si>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</si>
  <si>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</si>
  <si>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</si>
  <si>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</si>
  <si>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</si>
  <si>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</si>
  <si>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</si>
  <si>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</si>
  <si>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</si>
  <si>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</si>
  <si>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</si>
  <si>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</si>
  <si>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</si>
  <si>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</si>
  <si>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</si>
  <si>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</si>
  <si>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</si>
  <si>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</si>
  <si>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</si>
  <si>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</si>
  <si>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</si>
  <si>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</si>
  <si>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</si>
  <si>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</si>
  <si>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</si>
  <si>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</si>
  <si>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</si>
  <si>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</si>
  <si>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</si>
  <si>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</si>
  <si>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</si>
  <si>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</si>
  <si>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</si>
  <si>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</si>
  <si>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</si>
  <si>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</si>
  <si>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</si>
  <si>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</si>
  <si>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</si>
  <si>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</si>
  <si>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</si>
  <si>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</si>
  <si>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</si>
  <si>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</si>
  <si>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</si>
  <si>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</si>
  <si>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</si>
  <si>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</si>
  <si>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</si>
  <si>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</si>
  <si>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</si>
  <si>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</si>
  <si>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</si>
  <si>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</si>
  <si>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</si>
  <si>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</si>
  <si>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</si>
  <si>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</si>
  <si>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</si>
  <si>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</si>
  <si>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</si>
  <si>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</si>
  <si>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</si>
  <si>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</si>
  <si>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</si>
  <si>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</si>
  <si>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</si>
  <si>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</si>
  <si>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</si>
  <si>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</si>
  <si>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</si>
  <si>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</si>
  <si>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</si>
  <si>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</si>
  <si>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</si>
  <si>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</si>
  <si>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</si>
  <si>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</si>
  <si>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</si>
  <si>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</si>
  <si>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</si>
  <si>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</si>
  <si>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</si>
  <si>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</si>
  <si>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</si>
  <si>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</si>
  <si>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</si>
  <si>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</si>
  <si>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</si>
  <si>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</si>
  <si>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</si>
  <si>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</si>
  <si>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</si>
  <si>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</si>
  <si>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</si>
  <si>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</si>
  <si>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</si>
  <si>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</si>
  <si>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</si>
  <si>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</si>
  <si>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</si>
  <si>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</si>
  <si>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</si>
  <si>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</si>
  <si>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</si>
  <si>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</si>
  <si>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</si>
  <si>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</si>
  <si>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</si>
  <si>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</si>
  <si>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</si>
  <si>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</si>
  <si>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</si>
  <si>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</si>
  <si>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</si>
  <si>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</si>
  <si>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</si>
  <si>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</si>
  <si>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</si>
  <si>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</si>
  <si>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</si>
  <si>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</si>
  <si>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</si>
  <si>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</si>
  <si>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</si>
  <si>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</si>
  <si>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</si>
  <si>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</si>
  <si>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</si>
  <si>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</si>
  <si>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</si>
  <si>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</si>
  <si>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</si>
  <si>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</si>
  <si>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</si>
  <si>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</si>
  <si>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</si>
  <si>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</si>
  <si>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</si>
  <si>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</si>
  <si>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</si>
  <si>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</si>
  <si>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</si>
  <si>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</si>
  <si>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</si>
  <si>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</si>
  <si>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</si>
  <si>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</si>
  <si>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</si>
  <si>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</si>
  <si>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</si>
  <si>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</si>
  <si>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</si>
  <si>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</si>
  <si>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</si>
  <si>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</si>
  <si>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</si>
  <si>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</si>
  <si>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</si>
  <si>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</si>
  <si>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</si>
  <si>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</si>
  <si>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</si>
  <si>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</si>
  <si>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</si>
  <si>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</si>
  <si>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</si>
  <si>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</si>
  <si>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</si>
  <si>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</si>
  <si>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</si>
  <si>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</si>
  <si>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</si>
  <si>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</si>
  <si>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</si>
  <si>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</si>
  <si>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</si>
  <si>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</si>
  <si>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</si>
  <si>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</si>
  <si>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</si>
  <si>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</si>
  <si>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</si>
  <si>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</si>
  <si>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</si>
  <si>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</si>
  <si>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</si>
  <si>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</si>
  <si>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</si>
  <si>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</si>
  <si>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</si>
  <si>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</si>
  <si>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</si>
  <si>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</si>
  <si>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</si>
  <si>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</si>
  <si>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</si>
  <si>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</si>
  <si>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</si>
  <si>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</si>
  <si>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</si>
  <si>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</si>
  <si>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</si>
  <si>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</si>
  <si>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</si>
  <si>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</si>
  <si>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</si>
  <si>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</si>
  <si>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</si>
  <si>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</si>
  <si>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</si>
  <si>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</si>
  <si>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</si>
  <si>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</si>
  <si>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</si>
  <si>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</si>
  <si>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</si>
  <si>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</si>
  <si>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</si>
  <si>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</si>
  <si>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</si>
  <si>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</si>
  <si>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</si>
  <si>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</si>
  <si>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</si>
  <si>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</si>
  <si>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</si>
  <si>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</si>
  <si>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</si>
  <si>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</si>
  <si>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</si>
  <si>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</si>
  <si>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</si>
  <si>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</si>
  <si>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</si>
  <si>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</si>
  <si>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</si>
  <si>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</si>
  <si>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</si>
  <si>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</si>
  <si>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</si>
  <si>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</si>
  <si>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</si>
  <si>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</si>
  <si>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</si>
  <si>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</si>
  <si>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</si>
  <si>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</si>
  <si>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</si>
  <si>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</si>
  <si>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</si>
  <si>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</si>
  <si>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</si>
  <si>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</si>
  <si>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</si>
  <si>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</si>
  <si>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</si>
  <si>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</si>
  <si>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</si>
  <si>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</si>
  <si>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</si>
  <si>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</si>
  <si>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</si>
  <si>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</si>
  <si>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</si>
  <si>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</si>
  <si>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</si>
  <si>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</si>
  <si>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</si>
  <si>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</si>
  <si>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</si>
  <si>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</si>
  <si>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</si>
  <si>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</si>
  <si>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</si>
  <si>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</si>
  <si>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</si>
  <si>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</si>
  <si>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</si>
  <si>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</si>
  <si>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</si>
  <si>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</si>
  <si>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</si>
  <si>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</si>
  <si>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</si>
  <si>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</si>
  <si>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</si>
  <si>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</si>
  <si>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</si>
  <si>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</si>
  <si>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</si>
  <si>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</si>
  <si>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</si>
  <si>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</si>
  <si>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</si>
  <si>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</si>
  <si>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</si>
  <si>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</si>
  <si>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</si>
  <si>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</si>
  <si>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</si>
  <si>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</si>
  <si>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</si>
  <si>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</si>
  <si>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</si>
  <si>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</si>
  <si>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</si>
  <si>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</si>
  <si>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</si>
  <si>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</si>
  <si>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</si>
  <si>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</si>
  <si>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</si>
  <si>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</si>
  <si>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</si>
  <si>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</si>
  <si>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</si>
  <si>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</si>
  <si>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</si>
  <si>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</si>
  <si>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</si>
  <si>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</si>
  <si>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</si>
  <si>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</si>
  <si>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</si>
  <si>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</si>
  <si>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</si>
  <si>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</si>
  <si>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</si>
  <si>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</si>
  <si>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</si>
  <si>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</si>
  <si>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</si>
  <si>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</si>
  <si>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</si>
  <si>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</si>
  <si>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</si>
  <si>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</si>
  <si>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</si>
  <si>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</si>
  <si>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</si>
  <si>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</si>
  <si>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</si>
  <si>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</si>
  <si>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</si>
  <si>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</si>
  <si>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</si>
  <si>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</si>
  <si>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</si>
  <si>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</si>
  <si>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</si>
  <si>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</si>
  <si>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</si>
  <si>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</si>
  <si>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</si>
  <si>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</si>
  <si>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</si>
  <si>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</si>
  <si>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</si>
  <si>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</si>
  <si>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</si>
  <si>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</si>
  <si>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</si>
  <si>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</si>
  <si>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</si>
  <si>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</si>
  <si>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</si>
  <si>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</si>
  <si>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</si>
  <si>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</si>
  <si>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</si>
  <si>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</si>
  <si>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</si>
  <si>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</si>
  <si>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</si>
  <si>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</si>
  <si>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</si>
  <si>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</si>
  <si>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</si>
  <si>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</si>
  <si>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</si>
  <si>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</si>
  <si>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</si>
  <si>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</si>
  <si>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</si>
  <si>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</si>
  <si>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</si>
  <si>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</si>
  <si>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</si>
  <si>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</si>
  <si>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</si>
  <si>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</si>
  <si>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</si>
  <si>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</si>
  <si>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</si>
  <si>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</si>
  <si>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</si>
  <si>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</si>
  <si>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</si>
  <si>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</si>
  <si>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</si>
  <si>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</si>
  <si>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</si>
  <si>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</si>
  <si>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</si>
  <si>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</si>
  <si>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</si>
  <si>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</si>
  <si>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</si>
  <si>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</si>
  <si>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</si>
  <si>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</si>
  <si>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</si>
  <si>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</si>
  <si>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</si>
  <si>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</si>
  <si>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</si>
  <si>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</si>
  <si>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</si>
  <si>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</si>
  <si>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</si>
  <si>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</si>
  <si>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</si>
  <si>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</si>
  <si>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</si>
  <si>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</si>
  <si>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</si>
  <si>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</si>
  <si>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</si>
  <si>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</si>
  <si>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</si>
  <si>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</si>
  <si>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</si>
  <si>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</si>
  <si>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</si>
  <si>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</si>
  <si>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</si>
  <si>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</si>
  <si>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</si>
  <si>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</si>
  <si>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</si>
  <si>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</si>
  <si>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</si>
  <si>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</si>
  <si>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</si>
  <si>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</si>
  <si>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</si>
  <si>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</si>
  <si>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</si>
  <si>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</si>
  <si>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</si>
  <si>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</si>
  <si>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</si>
  <si>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</si>
  <si>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</si>
  <si>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</si>
  <si>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</si>
  <si>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</si>
  <si>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</si>
  <si>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</si>
  <si>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</si>
  <si>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</si>
  <si>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</si>
  <si>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</si>
  <si>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</si>
  <si>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</si>
  <si>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</si>
  <si>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</si>
  <si>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</si>
  <si>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</si>
  <si>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</si>
  <si>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</si>
  <si>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</si>
  <si>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</si>
  <si>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</si>
  <si>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</si>
  <si>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</si>
  <si>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</si>
  <si>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</si>
  <si>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</si>
  <si>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</si>
  <si>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</si>
  <si>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</si>
  <si>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</si>
  <si>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</si>
  <si>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</si>
  <si>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</si>
  <si>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</si>
  <si>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</si>
  <si>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</si>
  <si>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</si>
  <si>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</si>
  <si>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</si>
  <si>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</si>
  <si>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</si>
  <si>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</si>
  <si>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</si>
  <si>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</si>
  <si>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</si>
  <si>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</si>
  <si>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</si>
  <si>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</si>
  <si>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</si>
  <si>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</si>
  <si>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</si>
  <si>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</si>
  <si>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</si>
  <si>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</si>
  <si>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</si>
  <si>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</si>
  <si>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</si>
  <si>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</si>
  <si>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</si>
  <si>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</si>
  <si>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</si>
  <si>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</si>
  <si>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</si>
  <si>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</si>
  <si>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</si>
  <si>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</si>
  <si>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</si>
  <si>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</si>
  <si>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</si>
  <si>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</si>
  <si>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</si>
  <si>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</si>
  <si>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</si>
  <si>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</si>
  <si>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</si>
  <si>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</si>
  <si>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</si>
  <si>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</si>
  <si>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</si>
  <si>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</si>
  <si>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</si>
  <si>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</si>
  <si>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</si>
  <si>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</si>
  <si>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</si>
  <si>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</si>
  <si>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</si>
  <si>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</si>
  <si>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</si>
  <si>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</si>
  <si>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</si>
  <si>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</si>
  <si>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</si>
  <si>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</si>
  <si>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</si>
  <si>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</si>
  <si>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</si>
  <si>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</si>
  <si>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</si>
  <si>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</si>
  <si>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</si>
  <si>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</si>
  <si>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</si>
  <si>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</si>
  <si>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</si>
  <si>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</si>
  <si>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</si>
  <si>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</si>
  <si>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</si>
  <si>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</si>
  <si>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</si>
  <si>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</si>
  <si>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</si>
  <si>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</si>
  <si>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</si>
  <si>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</si>
  <si>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</si>
  <si>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</si>
  <si>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</si>
  <si>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</si>
  <si>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</si>
  <si>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</si>
  <si>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</si>
  <si>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</si>
  <si>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</si>
  <si>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</si>
  <si>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</si>
  <si>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</si>
  <si>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</si>
  <si>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</si>
  <si>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</si>
  <si>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</si>
  <si>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</si>
  <si>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</si>
  <si>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</si>
  <si>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</si>
  <si>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</si>
  <si>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</si>
  <si>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</si>
  <si>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</si>
  <si>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</si>
  <si>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</si>
  <si>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</si>
  <si>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</si>
  <si>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</si>
  <si>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</si>
  <si>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</si>
  <si>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</si>
  <si>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</si>
  <si>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</si>
  <si>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</si>
  <si>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</si>
  <si>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</si>
  <si>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</si>
  <si>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</si>
  <si>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</si>
  <si>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</si>
  <si>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</si>
  <si>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</si>
  <si>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</si>
  <si>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</si>
  <si>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</si>
  <si>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</si>
  <si>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</si>
  <si>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</si>
  <si>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</si>
  <si>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</si>
  <si>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</si>
  <si>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</si>
  <si>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</si>
  <si>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</si>
  <si>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</si>
  <si>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</si>
  <si>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</si>
  <si>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</si>
  <si>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</si>
  <si>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</si>
  <si>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</si>
  <si>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</si>
  <si>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</si>
  <si>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</si>
  <si>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</si>
  <si>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</si>
  <si>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</si>
  <si>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</si>
  <si>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</si>
  <si>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</si>
  <si>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</si>
  <si>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</si>
  <si>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</si>
  <si>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</si>
  <si>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</si>
  <si>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</si>
  <si>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</si>
  <si>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</si>
  <si>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</si>
  <si>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</si>
  <si>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</si>
  <si>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</si>
  <si>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</si>
  <si>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</si>
  <si>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</si>
  <si>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</si>
  <si>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</si>
  <si>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</si>
  <si>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</si>
  <si>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</si>
  <si>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</si>
  <si>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</si>
  <si>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</si>
  <si>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</si>
  <si>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</si>
  <si>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</si>
  <si>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</si>
  <si>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</si>
  <si>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</si>
  <si>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</si>
  <si>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</si>
  <si>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</si>
  <si>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</si>
  <si>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</si>
  <si>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</si>
  <si>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</si>
  <si>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</si>
  <si>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</si>
  <si>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</si>
  <si>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</si>
  <si>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</si>
  <si>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</si>
  <si>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</si>
  <si>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</si>
  <si>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</si>
  <si>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</si>
  <si>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</si>
  <si>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</si>
  <si>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</si>
  <si>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</si>
  <si>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</si>
  <si>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</si>
  <si>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</si>
  <si>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</si>
  <si>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</si>
  <si>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</si>
  <si>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</si>
  <si>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</si>
  <si>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</si>
  <si>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</si>
  <si>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</si>
  <si>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</si>
  <si>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</si>
  <si>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</si>
  <si>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</si>
  <si>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</si>
  <si>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</si>
  <si>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</si>
  <si>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</si>
  <si>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</si>
  <si>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</si>
  <si>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</si>
  <si>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</si>
  <si>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</si>
  <si>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</si>
  <si>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</si>
  <si>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</si>
  <si>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</si>
  <si>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</si>
  <si>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</si>
  <si>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</si>
  <si>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</si>
  <si>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</si>
  <si>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</si>
  <si>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</si>
  <si>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</si>
  <si>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</si>
  <si>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</si>
  <si>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</si>
  <si>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</si>
  <si>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</si>
  <si>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</si>
  <si>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</si>
  <si>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</si>
  <si>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</si>
  <si>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</si>
  <si>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</si>
  <si>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</si>
  <si>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</si>
  <si>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</si>
  <si>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</si>
  <si>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</si>
  <si>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</si>
  <si>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</si>
  <si>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</si>
  <si>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</si>
  <si>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</si>
  <si>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</si>
  <si>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</si>
  <si>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</si>
  <si>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</si>
  <si>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</si>
  <si>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</si>
  <si>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</si>
  <si>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</si>
  <si>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</si>
  <si>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</si>
  <si>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</si>
  <si>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</si>
  <si>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</si>
  <si>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</si>
  <si>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</si>
  <si>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</si>
  <si>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</si>
  <si>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</si>
  <si>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</si>
  <si>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</si>
  <si>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</si>
  <si>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</si>
  <si>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</si>
  <si>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</si>
  <si>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</si>
  <si>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</si>
  <si>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</si>
  <si>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</si>
  <si>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</si>
  <si>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</si>
  <si>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</si>
  <si>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</si>
  <si>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</si>
  <si>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</si>
  <si>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</si>
  <si>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</si>
  <si>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</si>
  <si>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</si>
  <si>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</si>
  <si>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</si>
  <si>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</si>
  <si>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</si>
  <si>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</si>
  <si>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</si>
  <si>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</si>
  <si>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</si>
  <si>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</si>
  <si>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</si>
  <si>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</si>
  <si>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</si>
  <si>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</si>
  <si>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</si>
  <si>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</si>
  <si>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</si>
  <si>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</si>
  <si>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</si>
  <si>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</si>
  <si>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</si>
  <si>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</si>
  <si>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</si>
  <si>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</si>
  <si>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</si>
  <si>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</si>
  <si>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</si>
  <si>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</si>
  <si>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</si>
  <si>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</si>
  <si>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</si>
  <si>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</si>
  <si>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</si>
  <si>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</si>
  <si>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</si>
  <si>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</si>
  <si>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</si>
  <si>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</si>
  <si>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</si>
  <si>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</si>
  <si>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</si>
  <si>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</si>
  <si>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</si>
  <si>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</si>
  <si>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</si>
  <si>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</si>
  <si>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</si>
  <si>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</si>
  <si>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</si>
  <si>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</si>
  <si>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</si>
  <si>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</si>
  <si>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</si>
  <si>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</si>
  <si>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</si>
  <si>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</si>
  <si>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</si>
  <si>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</si>
  <si>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</si>
  <si>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</si>
  <si>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</si>
  <si>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</si>
  <si>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</si>
  <si>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</si>
  <si>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</si>
  <si>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</si>
  <si>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</si>
  <si>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</si>
  <si>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</si>
  <si>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</si>
  <si>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</si>
  <si>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</si>
  <si>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</si>
  <si>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</si>
  <si>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</si>
  <si>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</si>
  <si>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</si>
  <si>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</si>
  <si>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</si>
  <si>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</si>
  <si>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</si>
  <si>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</si>
  <si>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</si>
  <si>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</si>
  <si>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</si>
  <si>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</si>
  <si>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</si>
  <si>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</si>
  <si>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</si>
  <si>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</si>
  <si>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</si>
  <si>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</si>
  <si>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</si>
  <si>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</si>
  <si>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</si>
  <si>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</si>
  <si>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</si>
  <si>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</si>
  <si>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</si>
  <si>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</si>
  <si>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</si>
  <si>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</si>
  <si>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</si>
  <si>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</si>
  <si>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</si>
  <si>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</si>
  <si>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</si>
  <si>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</si>
  <si>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</si>
  <si>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</si>
  <si>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</si>
  <si>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</si>
  <si>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</si>
  <si>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</si>
  <si>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</si>
  <si>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</si>
  <si>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</si>
  <si>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</si>
  <si>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</si>
  <si>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</si>
  <si>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</si>
  <si>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</si>
  <si>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</si>
  <si>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</si>
  <si>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</si>
  <si>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</si>
  <si>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</si>
  <si>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</si>
  <si>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</si>
  <si>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</si>
  <si>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</si>
  <si>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</si>
  <si>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</si>
  <si>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</si>
  <si>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</si>
  <si>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</si>
  <si>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</si>
  <si>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</si>
  <si>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</si>
  <si>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</si>
  <si>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</si>
  <si>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</si>
  <si>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</si>
  <si>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</si>
  <si>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</si>
  <si>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</si>
  <si>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</si>
  <si>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</si>
  <si>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</si>
  <si>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</si>
  <si>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</si>
  <si>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</si>
  <si>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</si>
  <si>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</si>
  <si>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</si>
  <si>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</si>
  <si>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</si>
  <si>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</si>
  <si>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</si>
  <si>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</si>
  <si>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</si>
  <si>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</si>
  <si>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</si>
  <si>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</si>
  <si>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</si>
  <si>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</si>
  <si>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</si>
  <si>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</si>
  <si>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</si>
  <si>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</si>
  <si>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</si>
  <si>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</si>
  <si>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</si>
  <si>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</si>
  <si>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</si>
  <si>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</si>
  <si>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</si>
  <si>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</si>
  <si>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</si>
  <si>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</si>
  <si>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</si>
  <si>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</si>
  <si>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</si>
  <si>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</si>
  <si>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</si>
  <si>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</si>
  <si>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</si>
  <si>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</si>
  <si>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</si>
  <si>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</si>
  <si>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</si>
  <si>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</si>
  <si>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</si>
  <si>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</si>
  <si>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</si>
  <si>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</si>
  <si>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</si>
  <si>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</si>
  <si>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</si>
  <si>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</si>
  <si>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</si>
  <si>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</si>
  <si>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</si>
  <si>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</si>
  <si>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</si>
  <si>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</si>
  <si>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</si>
  <si>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</si>
  <si>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</si>
  <si>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</si>
  <si>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</si>
  <si>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</si>
  <si>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</si>
  <si>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</si>
  <si>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</si>
  <si>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</si>
  <si>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</si>
  <si>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</si>
  <si>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</si>
  <si>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</si>
  <si>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</si>
  <si>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</si>
  <si>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</si>
  <si>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</si>
  <si>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</si>
  <si>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</si>
  <si>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</si>
  <si>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</si>
  <si>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</si>
  <si>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</si>
  <si>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</si>
  <si>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</si>
  <si>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</si>
  <si>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</si>
  <si>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</si>
  <si>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</si>
  <si>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</si>
  <si>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</si>
  <si>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</si>
  <si>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</si>
  <si>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</si>
  <si>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</si>
  <si>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</si>
  <si>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</si>
  <si>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</si>
  <si>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</si>
  <si>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</si>
  <si>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</si>
  <si>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</si>
  <si>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</si>
  <si>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</si>
  <si>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</si>
  <si>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</si>
  <si>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</si>
  <si>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</si>
  <si>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</si>
  <si>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</si>
  <si>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</si>
  <si>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</si>
  <si>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</si>
  <si>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</si>
  <si>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</si>
  <si>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</si>
  <si>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</si>
  <si>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</si>
  <si>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</si>
  <si>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</si>
  <si>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</si>
  <si>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</si>
  <si>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</si>
  <si>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</si>
  <si>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</si>
  <si>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</si>
  <si>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</si>
  <si>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</si>
  <si>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</si>
  <si>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</si>
  <si>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</si>
  <si>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</si>
  <si>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</si>
  <si>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</si>
  <si>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</si>
  <si>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</si>
  <si>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</si>
  <si>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</si>
  <si>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</si>
  <si>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</si>
  <si>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</si>
  <si>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</si>
  <si>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</si>
  <si>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</si>
  <si>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</si>
  <si>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</si>
  <si>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</si>
  <si>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</si>
  <si>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</si>
  <si>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</si>
  <si>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</si>
  <si>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</si>
  <si>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</si>
  <si>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</si>
  <si>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</si>
  <si>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</si>
  <si>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</si>
  <si>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</si>
  <si>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</si>
  <si>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</si>
  <si>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</si>
  <si>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</si>
  <si>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</si>
  <si>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</si>
  <si>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</si>
  <si>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</si>
  <si>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</si>
  <si>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</si>
  <si>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</si>
  <si>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</si>
  <si>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</si>
  <si>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</si>
  <si>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</si>
  <si>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</si>
  <si>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</si>
  <si>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</si>
  <si>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</si>
  <si>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</si>
  <si>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</si>
  <si>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</si>
  <si>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</si>
  <si>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</si>
  <si>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</si>
  <si>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</si>
  <si>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</si>
  <si>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</si>
  <si>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</si>
  <si>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</si>
  <si>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</si>
  <si>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</si>
  <si>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</si>
  <si>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</si>
  <si>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</si>
  <si>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</si>
  <si>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</si>
  <si>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</si>
  <si>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</si>
  <si>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</si>
  <si>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</si>
  <si>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</si>
  <si>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</si>
  <si>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</si>
  <si>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</si>
  <si>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</si>
  <si>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</si>
  <si>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</si>
  <si>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</si>
  <si>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</si>
  <si>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</si>
  <si>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</si>
  <si>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</si>
  <si>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</si>
  <si>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</si>
  <si>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</si>
  <si>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</si>
  <si>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</si>
  <si>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</si>
  <si>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</si>
  <si>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</si>
  <si>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</si>
  <si>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</si>
  <si>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</si>
  <si>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</si>
  <si>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</si>
  <si>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</si>
  <si>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</si>
  <si>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</si>
  <si>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</si>
  <si>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</si>
  <si>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</si>
  <si>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</si>
  <si>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</si>
  <si>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</si>
  <si>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</si>
  <si>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</si>
  <si>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</si>
  <si>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</si>
  <si>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</si>
  <si>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</si>
  <si>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</si>
  <si>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</si>
  <si>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</si>
  <si>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</si>
  <si>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</si>
  <si>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</si>
  <si>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</si>
  <si>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</si>
  <si>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</si>
  <si>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</si>
  <si>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</si>
  <si>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</si>
  <si>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</si>
  <si>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</si>
  <si>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</si>
  <si>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</si>
  <si>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</si>
  <si>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</si>
  <si>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</si>
  <si>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</si>
  <si>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</si>
  <si>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</si>
  <si>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</si>
  <si>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</si>
  <si>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</si>
  <si>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</si>
  <si>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</si>
  <si>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</si>
  <si>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</si>
  <si>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</si>
  <si>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</si>
  <si>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</si>
  <si>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</si>
  <si>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</si>
  <si>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</si>
  <si>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</si>
  <si>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</si>
  <si>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</si>
  <si>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</si>
  <si>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</si>
  <si>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</si>
  <si>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</si>
  <si>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</si>
  <si>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</si>
  <si>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</si>
  <si>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</si>
  <si>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</si>
  <si>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</si>
  <si>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</si>
  <si>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</si>
  <si>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</si>
  <si>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</si>
  <si>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</si>
  <si>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</si>
  <si>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</si>
  <si>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</si>
  <si>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</si>
  <si>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</si>
  <si>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</si>
  <si>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</si>
  <si>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</si>
  <si>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</si>
  <si>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</si>
  <si>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</si>
  <si>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</si>
  <si>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</si>
  <si>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</si>
  <si>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</si>
  <si>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</si>
  <si>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</si>
  <si>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</si>
  <si>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</si>
  <si>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</si>
  <si>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</si>
  <si>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</si>
  <si>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</si>
  <si>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</si>
  <si>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</si>
  <si>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</si>
  <si>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</si>
  <si>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</si>
  <si>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</si>
  <si>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</si>
  <si>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</si>
  <si>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</si>
  <si>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</si>
  <si>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</si>
  <si>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</si>
  <si>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</si>
  <si>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</si>
  <si>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</si>
  <si>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</si>
  <si>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</si>
  <si>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</si>
  <si>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</si>
  <si>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</si>
  <si>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</si>
  <si>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</si>
  <si>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</si>
  <si>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</si>
  <si>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</si>
  <si>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</si>
  <si>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</si>
  <si>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</si>
  <si>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</si>
  <si>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</si>
  <si>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</si>
  <si>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</si>
  <si>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</si>
  <si>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</si>
  <si>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</si>
  <si>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</si>
  <si>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</si>
  <si>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</si>
  <si>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</si>
  <si>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</si>
  <si>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</si>
  <si>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</si>
  <si>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</si>
  <si>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</si>
  <si>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</si>
  <si>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</si>
  <si>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</si>
  <si>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</si>
  <si>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</si>
  <si>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</si>
  <si>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</si>
  <si>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</si>
  <si>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</si>
  <si>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</si>
  <si>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</si>
  <si>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</si>
  <si>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</si>
  <si>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</si>
  <si>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</si>
  <si>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</si>
  <si>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</si>
  <si>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</si>
  <si>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</si>
  <si>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</si>
  <si>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</si>
  <si>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</si>
  <si>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</si>
  <si>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</si>
  <si>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</si>
  <si>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</si>
  <si>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</si>
  <si>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</si>
  <si>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</si>
  <si>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</si>
  <si>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</si>
  <si>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</si>
  <si>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</si>
  <si>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</si>
  <si>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</si>
  <si>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</si>
  <si>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</si>
  <si>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</si>
  <si>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</si>
  <si>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</si>
  <si>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</si>
  <si>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</si>
  <si>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</si>
  <si>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</si>
  <si>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</si>
  <si>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</si>
  <si>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</si>
  <si>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</si>
  <si>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</si>
  <si>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</si>
  <si>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</si>
  <si>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</si>
  <si>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</si>
  <si>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</si>
  <si>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</si>
  <si>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</si>
  <si>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</si>
  <si>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</si>
  <si>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</si>
  <si>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</si>
  <si>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</si>
  <si>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</si>
  <si>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</si>
  <si>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</si>
  <si>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</si>
  <si>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</si>
  <si>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</si>
  <si>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</si>
  <si>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</si>
  <si>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</si>
  <si>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</si>
  <si>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</si>
  <si>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</si>
  <si>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</si>
  <si>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</si>
  <si>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</si>
  <si>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</si>
  <si>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</si>
  <si>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</si>
  <si>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</si>
  <si>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</si>
  <si>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</si>
  <si>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</si>
  <si>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</si>
  <si>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</si>
  <si>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</si>
  <si>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</si>
  <si>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</si>
  <si>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</si>
  <si>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</si>
  <si>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</si>
  <si>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</si>
  <si>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</si>
  <si>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</si>
  <si>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</si>
  <si>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</si>
  <si>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</si>
  <si>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</si>
  <si>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</si>
  <si>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</si>
  <si>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</si>
  <si>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</si>
  <si>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</si>
  <si>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</si>
  <si>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</si>
  <si>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</si>
  <si>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</si>
  <si>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</si>
  <si>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</si>
  <si>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</si>
  <si>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</si>
  <si>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</si>
  <si>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</si>
  <si>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</si>
  <si>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</si>
  <si>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</si>
  <si>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</si>
  <si>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</si>
  <si>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</si>
  <si>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</si>
  <si>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</si>
  <si>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</si>
  <si>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</si>
  <si>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</si>
  <si>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</si>
  <si>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</si>
  <si>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</si>
  <si>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</si>
  <si>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</si>
  <si>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</si>
  <si>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</si>
  <si>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</si>
  <si>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</si>
  <si>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</si>
  <si>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</si>
  <si>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</si>
  <si>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</si>
  <si>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</si>
  <si>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</si>
  <si>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</si>
  <si>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</si>
  <si>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</si>
  <si>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</si>
  <si>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</si>
  <si>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</si>
  <si>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</si>
  <si>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</si>
  <si>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</si>
  <si>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</si>
  <si>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</si>
  <si>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</si>
  <si>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</si>
  <si>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</si>
  <si>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</si>
  <si>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</si>
  <si>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</si>
  <si>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</si>
  <si>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</si>
  <si>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</si>
  <si>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</si>
  <si>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</si>
  <si>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</si>
  <si>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</si>
  <si>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</si>
  <si>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</si>
  <si>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</si>
  <si>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</si>
  <si>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</si>
  <si>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</si>
  <si>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</si>
  <si>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</si>
  <si>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</si>
  <si>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</si>
  <si>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</si>
  <si>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</si>
  <si>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</si>
  <si>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</si>
  <si>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</si>
  <si>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</si>
  <si>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</si>
  <si>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</si>
  <si>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</si>
  <si>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</si>
  <si>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</si>
  <si>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</si>
  <si>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</si>
  <si>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</si>
  <si>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</si>
  <si>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</si>
  <si>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</si>
  <si>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</si>
  <si>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</si>
  <si>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</si>
  <si>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</si>
  <si>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</si>
  <si>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</si>
  <si>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</si>
  <si>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</si>
  <si>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</si>
  <si>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</si>
  <si>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</si>
  <si>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</si>
  <si>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</si>
  <si>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</si>
  <si>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</si>
  <si>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</si>
  <si>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</si>
  <si>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</si>
  <si>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</si>
  <si>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</si>
  <si>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</si>
  <si>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</si>
  <si>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</si>
  <si>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</si>
  <si>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</si>
  <si>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</si>
  <si>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</si>
  <si>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</si>
  <si>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</si>
  <si>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</si>
  <si>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</si>
  <si>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</si>
  <si>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</si>
  <si>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</si>
  <si>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</si>
  <si>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</si>
  <si>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</si>
  <si>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</si>
  <si>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</si>
  <si>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</si>
  <si>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</si>
  <si>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</si>
  <si>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</si>
  <si>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</si>
  <si>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</si>
  <si>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</si>
  <si>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</si>
  <si>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</si>
  <si>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</si>
  <si>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</si>
  <si>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</si>
  <si>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</si>
  <si>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</si>
  <si>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</si>
  <si>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</si>
  <si>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</si>
  <si>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</si>
  <si>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</si>
  <si>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</si>
  <si>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</si>
  <si>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</si>
  <si>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</si>
  <si>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</si>
  <si>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</si>
  <si>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</si>
  <si>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</si>
  <si>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</si>
  <si>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</si>
  <si>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</si>
  <si>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</si>
  <si>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</si>
  <si>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</si>
  <si>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</si>
  <si>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</si>
  <si>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</si>
  <si>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</si>
  <si>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</si>
  <si>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</si>
  <si>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</si>
  <si>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</si>
  <si>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</si>
  <si>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</si>
  <si>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</si>
  <si>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</si>
  <si>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</si>
  <si>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</si>
  <si>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</si>
  <si>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</si>
  <si>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</si>
  <si>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</si>
  <si>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</si>
  <si>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</si>
  <si>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</si>
  <si>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</si>
  <si>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</si>
  <si>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</si>
  <si>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</si>
  <si>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</si>
  <si>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</si>
  <si>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</si>
  <si>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</si>
  <si>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</si>
  <si>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</si>
  <si>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</si>
  <si>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</si>
  <si>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</si>
  <si>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</si>
  <si>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</si>
  <si>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</si>
  <si>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</si>
  <si>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</si>
  <si>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</si>
  <si>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</si>
  <si>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</si>
  <si>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</si>
  <si>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</si>
  <si>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</si>
  <si>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</si>
  <si>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</si>
  <si>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</si>
  <si>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</si>
  <si>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</si>
  <si>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</si>
  <si>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</si>
  <si>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</si>
  <si>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</si>
  <si>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</si>
  <si>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</si>
  <si>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</si>
  <si>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</si>
  <si>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</si>
  <si>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</si>
  <si>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</si>
  <si>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</si>
  <si>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</si>
  <si>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</si>
  <si>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</si>
  <si>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</si>
  <si>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</si>
  <si>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</si>
  <si>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</si>
  <si>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</si>
  <si>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</si>
  <si>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</si>
  <si>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</si>
  <si>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</si>
  <si>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</si>
  <si>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</si>
  <si>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</si>
  <si>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</si>
  <si>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</si>
  <si>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</si>
  <si>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</si>
  <si>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</si>
  <si>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</si>
  <si>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</si>
  <si>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</si>
  <si>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</si>
  <si>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</si>
  <si>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</si>
  <si>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</si>
  <si>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</si>
  <si>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</si>
  <si>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</si>
  <si>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</si>
  <si>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</si>
  <si>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</si>
  <si>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</si>
  <si>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</si>
  <si>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</si>
  <si>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</si>
  <si>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</si>
  <si>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</si>
  <si>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</si>
  <si>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</si>
  <si>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</si>
  <si>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</si>
  <si>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</si>
  <si>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</si>
  <si>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</si>
  <si>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</si>
  <si>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</si>
  <si>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</si>
  <si>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</si>
  <si>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</si>
  <si>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</si>
  <si>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</si>
  <si>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</si>
  <si>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</si>
  <si>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</si>
  <si>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</si>
  <si>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</si>
  <si>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</si>
  <si>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</si>
  <si>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</si>
  <si>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</si>
  <si>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</si>
  <si>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</si>
  <si>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</si>
  <si>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</si>
  <si>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</si>
  <si>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</si>
  <si>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</si>
  <si>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</si>
  <si>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</si>
  <si>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</si>
  <si>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</si>
  <si>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</si>
  <si>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</si>
  <si>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</si>
  <si>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</si>
  <si>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</si>
  <si>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</si>
  <si>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</si>
  <si>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</si>
  <si>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</si>
  <si>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</si>
  <si>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</si>
  <si>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</si>
  <si>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</si>
  <si>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</si>
  <si>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</si>
  <si>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</si>
  <si>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</si>
  <si>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</si>
  <si>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SEOUNE</t>
  </si>
  <si>
    <t xml:space="preserve">NOM_PRELEV_DETERM</t>
  </si>
  <si>
    <t xml:space="preserve">AQUASCOP BIOLOGIE site de Monptellier</t>
  </si>
  <si>
    <t xml:space="preserve">LB_STATION</t>
  </si>
  <si>
    <t xml:space="preserve">LA SEOUNE A MONTJOIE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</si>
  <si>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</si>
  <si>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</si>
  <si>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</si>
  <si>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</si>
  <si>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IBMR-19-M103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</si>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</sst>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G26" activeCellId="0" sqref="G2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533412</v>
      </c>
      <c r="G10" s="25"/>
      <c r="H10" s="25"/>
    </row>
    <row r="11" customFormat="false" ht="15" hidden="false" customHeight="false" outlineLevel="0" collapsed="false">
      <c r="A11" s="26" t="s">
        <v>5183</v>
      </c>
      <c r="B11" s="30" t="n">
        <v>43704</v>
      </c>
      <c r="D11" s="26" t="s">
        <v>5184</v>
      </c>
      <c r="E11" s="29" t="n">
        <v>6345975</v>
      </c>
      <c r="G11" s="25"/>
      <c r="H11" s="25"/>
    </row>
    <row r="12" customFormat="false" ht="15" hidden="false" customHeight="false" outlineLevel="0" collapsed="false">
      <c r="A12" s="26" t="s">
        <v>5185</v>
      </c>
      <c r="B12" s="29" t="s">
        <v>5186</v>
      </c>
      <c r="D12" s="26" t="s">
        <v>5187</v>
      </c>
      <c r="E12" s="29" t="n">
        <v>533347</v>
      </c>
      <c r="G12" s="25"/>
      <c r="H12" s="25"/>
    </row>
    <row r="13" customFormat="false" ht="17.25" hidden="false" customHeight="true" outlineLevel="0" collapsed="false">
      <c r="A13" s="12"/>
      <c r="B13" s="31"/>
      <c r="D13" s="26" t="s">
        <v>5188</v>
      </c>
      <c r="E13" s="29" t="n">
        <v>6345906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533412</v>
      </c>
    </row>
    <row r="18" customFormat="false" ht="15" hidden="false" customHeight="false" outlineLevel="0" collapsed="false">
      <c r="A18" s="36"/>
      <c r="B18" s="37" t="s">
        <v>5196</v>
      </c>
      <c r="C18" s="38" t="n">
        <f aca="false">E11</f>
        <v>6345975</v>
      </c>
    </row>
    <row r="19" customFormat="false" ht="15" hidden="false" customHeight="false" outlineLevel="0" collapsed="false">
      <c r="A19" s="33" t="s">
        <v>5197</v>
      </c>
      <c r="B19" s="39" t="n">
        <v>75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v>
      </c>
      <c r="D35" s="52" t="s">
        <v>5215</v>
      </c>
      <c r="E35" s="53" t="n">
        <v>94</v>
      </c>
    </row>
    <row r="36" s="56" customFormat="true" ht="15" hidden="false" customHeight="true" outlineLevel="0" collapsed="false">
      <c r="A36" s="54" t="s">
        <v>5216</v>
      </c>
      <c r="B36" s="34" t="n">
        <v>12</v>
      </c>
      <c r="C36" s="50"/>
      <c r="D36" s="55" t="s">
        <v>5217</v>
      </c>
      <c r="E36" s="34" t="n">
        <v>88</v>
      </c>
    </row>
    <row r="37" s="56" customFormat="true" ht="15" hidden="false" customHeight="true" outlineLevel="0" collapsed="false">
      <c r="A37" s="54" t="s">
        <v>5218</v>
      </c>
      <c r="B37" s="34" t="n">
        <v>2.3</v>
      </c>
      <c r="C37" s="50"/>
      <c r="D37" s="55" t="s">
        <v>5219</v>
      </c>
      <c r="E37" s="34" t="n">
        <v>4.8</v>
      </c>
    </row>
    <row r="38" s="56" customFormat="true" ht="15" hidden="false" customHeight="true" outlineLevel="0" collapsed="false">
      <c r="A38" s="54" t="s">
        <v>5220</v>
      </c>
      <c r="B38" s="34" t="n">
        <v>1</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5</v>
      </c>
      <c r="C66" s="50"/>
      <c r="D66" s="26" t="s">
        <v>5244</v>
      </c>
      <c r="E66" s="62"/>
    </row>
    <row r="67" s="17" customFormat="true" ht="15" hidden="false" customHeight="false" outlineLevel="0" collapsed="false">
      <c r="A67" s="33" t="s">
        <v>5245</v>
      </c>
      <c r="B67" s="62"/>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5</v>
      </c>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2</v>
      </c>
      <c r="C86" s="50"/>
      <c r="D86" s="26" t="s">
        <v>5260</v>
      </c>
      <c r="E86" s="62" t="n">
        <v>3</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t="n">
        <v>2</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0.2</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0.25</v>
      </c>
      <c r="E98" s="82" t="n">
        <v>0.75</v>
      </c>
      <c r="F98" s="82" t="s">
        <v>5274</v>
      </c>
      <c r="G98" s="85"/>
      <c r="H98" s="86"/>
    </row>
    <row r="99" customFormat="false" ht="15" hidden="false" customHeight="false" outlineLevel="0" collapsed="false">
      <c r="A99" s="78" t="s">
        <v>2798</v>
      </c>
      <c r="B99" s="79" t="str">
        <f aca="false">IF(A99="NEWCOD",IF(ISBLANK(G99),"renseigner le champ 'Nouveau taxon'",G99),VLOOKUP(A99,'Ref Taxo'!A:B,2,FALSE()))</f>
        <v>Lyngbya</v>
      </c>
      <c r="C99" s="80" t="n">
        <f aca="false">IF(A99="NEWCOD",IF(ISBLANK(H99),"NoCod",H99),VLOOKUP(A99,'Ref Taxo'!A:D,4,FALSE()))</f>
        <v>1107</v>
      </c>
      <c r="D99" s="81"/>
      <c r="E99" s="82" t="n">
        <v>0.01</v>
      </c>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1</v>
      </c>
      <c r="E100" s="82" t="n">
        <v>1.25</v>
      </c>
      <c r="F100" s="82" t="s">
        <v>5274</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0.2</v>
      </c>
      <c r="E101" s="82" t="n">
        <v>2</v>
      </c>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c r="E102" s="82" t="n">
        <v>0.01</v>
      </c>
      <c r="F102" s="82" t="s">
        <v>5274</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c r="E103" s="82" t="n">
        <v>0.2</v>
      </c>
      <c r="F103" s="82" t="s">
        <v>5274</v>
      </c>
      <c r="G103" s="85"/>
      <c r="H103" s="86"/>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t="n">
        <v>0.01</v>
      </c>
      <c r="E104" s="82"/>
      <c r="F104" s="82" t="s">
        <v>5274</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c r="E105" s="82" t="n">
        <v>0.01</v>
      </c>
      <c r="F105" s="82" t="s">
        <v>5274</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0.04</v>
      </c>
      <c r="E106" s="82" t="n">
        <v>0.02</v>
      </c>
      <c r="F106" s="82" t="s">
        <v>5274</v>
      </c>
      <c r="G106" s="85"/>
      <c r="H106" s="86"/>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0.4</v>
      </c>
      <c r="E107" s="82" t="n">
        <v>0.03</v>
      </c>
      <c r="F107" s="82" t="s">
        <v>5274</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0.35</v>
      </c>
      <c r="E108" s="82" t="n">
        <v>0.02</v>
      </c>
      <c r="F108" s="82" t="s">
        <v>5274</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0.01</v>
      </c>
      <c r="E109" s="82" t="n">
        <v>0.01</v>
      </c>
      <c r="F109" s="82" t="s">
        <v>5274</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t="n">
        <v>0.01</v>
      </c>
      <c r="F110" s="82" t="s">
        <v>5274</v>
      </c>
      <c r="G110" s="85"/>
      <c r="H110" s="86"/>
    </row>
    <row r="111" customFormat="false" ht="1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c r="E111" s="82" t="n">
        <v>0.01</v>
      </c>
      <c r="F111" s="82" t="s">
        <v>5274</v>
      </c>
      <c r="G111" s="85"/>
      <c r="H111" s="86"/>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c r="E112" s="82" t="n">
        <v>0.01</v>
      </c>
      <c r="F112" s="82" t="s">
        <v>5274</v>
      </c>
      <c r="G112" s="85"/>
      <c r="H112" s="86"/>
    </row>
    <row r="113" customFormat="false" ht="15" hidden="false" customHeight="false" outlineLevel="0" collapsed="false">
      <c r="A113" s="78" t="s">
        <v>4391</v>
      </c>
      <c r="B113" s="79" t="str">
        <f aca="false">IF(A113="NEWCOD",IF(ISBLANK(G113),"renseigner le champ 'Nouveau taxon'",G113),VLOOKUP(A113,'Ref Taxo'!A:B,2,FALSE()))</f>
        <v>Schoenoplectus lacustris</v>
      </c>
      <c r="C113" s="80" t="n">
        <f aca="false">IF(A113="NEWCOD",IF(ISBLANK(H113),"NoCod",H113),VLOOKUP(A113,'Ref Taxo'!A:D,4,FALSE()))</f>
        <v>31026</v>
      </c>
      <c r="D113" s="81"/>
      <c r="E113" s="82" t="n">
        <v>0.01</v>
      </c>
      <c r="F113" s="82" t="s">
        <v>5274</v>
      </c>
      <c r="G113" s="85"/>
      <c r="H113" s="86"/>
    </row>
    <row r="114" customFormat="false" ht="15" hidden="false" customHeight="false" outlineLevel="0" collapsed="false">
      <c r="A114" s="78" t="s">
        <v>5047</v>
      </c>
      <c r="B114" s="79" t="str">
        <f aca="false">IF(A114="NEWCOD",IF(ISBLANK(G114),"renseigner le champ 'Nouveau taxon'",G114),VLOOKUP(A114,'Ref Taxo'!A:B,2,FALSE()))</f>
        <v>Veronica anagallis-aquatica</v>
      </c>
      <c r="C114" s="80" t="n">
        <f aca="false">IF(A114="NEWCOD",IF(ISBLANK(H114),"NoCod",H114),VLOOKUP(A114,'Ref Taxo'!A:D,4,FALSE()))</f>
        <v>1955</v>
      </c>
      <c r="D114" s="81"/>
      <c r="E114" s="82" t="n">
        <v>0.01</v>
      </c>
      <c r="F114" s="82" t="s">
        <v>5274</v>
      </c>
      <c r="G114" s="85"/>
      <c r="H114" s="86"/>
    </row>
    <row r="115" customFormat="false" ht="15" hidden="false" customHeight="false" outlineLevel="0" collapsed="false">
      <c r="A115" s="78" t="s">
        <v>809</v>
      </c>
      <c r="B115" s="79" t="str">
        <f aca="false">IF(A115="NEWCOD",IF(ISBLANK(G115),"renseigner le champ 'Nouveau taxon'",G115),VLOOKUP(A115,'Ref Taxo'!A:B,2,FALSE()))</f>
        <v>Carex</v>
      </c>
      <c r="C115" s="80" t="n">
        <f aca="false">IF(A115="NEWCOD",IF(ISBLANK(H115),"NoCod",H115),VLOOKUP(A115,'Ref Taxo'!A:D,4,FALSE()))</f>
        <v>1466</v>
      </c>
      <c r="D115" s="81"/>
      <c r="E115" s="82" t="n">
        <v>0.01</v>
      </c>
      <c r="F115" s="82" t="s">
        <v>5274</v>
      </c>
      <c r="G115" s="85"/>
      <c r="H115" s="86"/>
    </row>
    <row r="116" customFormat="false" ht="15" hidden="false" customHeight="false" outlineLevel="0" collapsed="false">
      <c r="A116" s="78" t="s">
        <v>639</v>
      </c>
      <c r="B116" s="79" t="str">
        <f aca="false">IF(A116="NEWCOD",IF(ISBLANK(G116),"renseigner le champ 'Nouveau taxon'",G116),VLOOKUP(A116,'Ref Taxo'!A:B,2,FALSE()))</f>
        <v>Callitriche</v>
      </c>
      <c r="C116" s="80" t="n">
        <f aca="false">IF(A116="NEWCOD",IF(ISBLANK(H116),"NoCod",H116),VLOOKUP(A116,'Ref Taxo'!A:D,4,FALSE()))</f>
        <v>1696</v>
      </c>
      <c r="D116" s="81"/>
      <c r="E116" s="82" t="n">
        <v>0.01</v>
      </c>
      <c r="F116" s="82" t="s">
        <v>5274</v>
      </c>
      <c r="G116" s="85"/>
      <c r="H116" s="86"/>
    </row>
    <row r="117" customFormat="false" ht="15" hidden="false" customHeight="false" outlineLevel="0" collapsed="false">
      <c r="A117" s="78" t="s">
        <v>2170</v>
      </c>
      <c r="B117" s="79" t="str">
        <f aca="false">IF(A117="NEWCOD",IF(ISBLANK(G117),"renseigner le champ 'Nouveau taxon'",G117),VLOOKUP(A117,'Ref Taxo'!A:B,2,FALSE()))</f>
        <v>Helosciadium nodiflorum </v>
      </c>
      <c r="C117" s="80" t="n">
        <f aca="false">IF(A117="NEWCOD",IF(ISBLANK(H117),"NoCod",H117),VLOOKUP(A117,'Ref Taxo'!A:D,4,FALSE()))</f>
        <v>30053</v>
      </c>
      <c r="D117" s="81"/>
      <c r="E117" s="82" t="n">
        <v>0.01</v>
      </c>
      <c r="F117" s="82" t="s">
        <v>5274</v>
      </c>
      <c r="G117" s="85"/>
      <c r="H117" s="86"/>
    </row>
    <row r="118" customFormat="false" ht="15" hidden="false" customHeight="false" outlineLevel="0" collapsed="false">
      <c r="A118" s="78" t="s">
        <v>3717</v>
      </c>
      <c r="B118" s="79" t="str">
        <f aca="false">IF(A118="NEWCOD",IF(ISBLANK(G118),"renseigner le champ 'Nouveau taxon'",G118),VLOOKUP(A118,'Ref Taxo'!A:B,2,FALSE()))</f>
        <v>Potamogeton nodosus</v>
      </c>
      <c r="C118" s="80" t="n">
        <f aca="false">IF(A118="NEWCOD",IF(ISBLANK(H118),"NoCod",H118),VLOOKUP(A118,'Ref Taxo'!A:D,4,FALSE()))</f>
        <v>1652</v>
      </c>
      <c r="D118" s="81"/>
      <c r="E118" s="82" t="n">
        <v>0.01</v>
      </c>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2020-02-28T16:42:30Z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