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<sst xmlns="http://schemas.openxmlformats.org/spreadsheetml/2006/main" count="6478" uniqueCount="5303">
  <si>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</si>
  <si>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</si>
  <si>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</si>
  <si>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</si>
  <si>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</si>
  <si>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</si>
  <si>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</si>
  <si>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</si>
  <si>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</si>
  <si>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</si>
  <si>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</si>
  <si>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</si>
  <si>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</si>
  <si>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</si>
  <si>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</si>
  <si>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</si>
  <si>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</si>
  <si>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</si>
  <si>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</si>
  <si>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</si>
  <si>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</si>
  <si>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</si>
  <si>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</si>
  <si>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</si>
  <si>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</si>
  <si>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</si>
  <si>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</si>
  <si>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</si>
  <si>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</si>
  <si>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</si>
  <si>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</si>
  <si>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</si>
  <si>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</si>
  <si>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</si>
  <si>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</si>
  <si>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</si>
  <si>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</si>
  <si>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</si>
  <si>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</si>
  <si>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</si>
  <si>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</si>
  <si>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</si>
  <si>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</si>
  <si>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</si>
  <si>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</si>
  <si>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</si>
  <si>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</si>
  <si>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</si>
  <si>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</si>
  <si>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</si>
  <si>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</si>
  <si>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</si>
  <si>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</si>
  <si>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</si>
  <si>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</si>
  <si>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</si>
  <si>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</si>
  <si>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</si>
  <si>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</si>
  <si>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</si>
  <si>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</si>
  <si>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</si>
  <si>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</si>
  <si>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</si>
  <si>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</si>
  <si>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</si>
  <si>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</si>
  <si>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</si>
  <si>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</si>
  <si>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</si>
  <si>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</si>
  <si>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</si>
  <si>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</si>
  <si>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</si>
  <si>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</si>
  <si>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</si>
  <si>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</si>
  <si>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</si>
  <si>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</si>
  <si>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</si>
  <si>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</si>
  <si>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</si>
  <si>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</si>
  <si>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</si>
  <si>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</si>
  <si>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</si>
  <si>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</si>
  <si>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</si>
  <si>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</si>
  <si>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</si>
  <si>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</si>
  <si>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</si>
  <si>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</si>
  <si>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</si>
  <si>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</si>
  <si>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</si>
  <si>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</si>
  <si>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</si>
  <si>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</si>
  <si>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</si>
  <si>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</si>
  <si>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</si>
  <si>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</si>
  <si>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</si>
  <si>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</si>
  <si>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</si>
  <si>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</si>
  <si>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</si>
  <si>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</si>
  <si>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</si>
  <si>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</si>
  <si>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</si>
  <si>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</si>
  <si>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</si>
  <si>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</si>
  <si>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</si>
  <si>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</si>
  <si>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</si>
  <si>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</si>
  <si>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</si>
  <si>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</si>
  <si>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</si>
  <si>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</si>
  <si>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</si>
  <si>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</si>
  <si>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</si>
  <si>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</si>
  <si>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</si>
  <si>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</si>
  <si>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</si>
  <si>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</si>
  <si>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</si>
  <si>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</si>
  <si>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</si>
  <si>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</si>
  <si>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</si>
  <si>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</si>
  <si>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</si>
  <si>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</si>
  <si>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</si>
  <si>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</si>
  <si>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</si>
  <si>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</si>
  <si>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</si>
  <si>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</si>
  <si>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</si>
  <si>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</si>
  <si>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</si>
  <si>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</si>
  <si>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</si>
  <si>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</si>
  <si>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</si>
  <si>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</si>
  <si>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</si>
  <si>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</si>
  <si>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</si>
  <si>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</si>
  <si>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</si>
  <si>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</si>
  <si>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</si>
  <si>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</si>
  <si>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</si>
  <si>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</si>
  <si>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</si>
  <si>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</si>
  <si>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</si>
  <si>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</si>
  <si>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</si>
  <si>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</si>
  <si>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</si>
  <si>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</si>
  <si>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</si>
  <si>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</si>
  <si>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</si>
  <si>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</si>
  <si>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</si>
  <si>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</si>
  <si>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</si>
  <si>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</si>
  <si>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</si>
  <si>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</si>
  <si>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</si>
  <si>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</si>
  <si>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</si>
  <si>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</si>
  <si>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</si>
  <si>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</si>
  <si>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</si>
  <si>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</si>
  <si>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</si>
  <si>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</si>
  <si>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</si>
  <si>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</si>
  <si>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</si>
  <si>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</si>
  <si>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</si>
  <si>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</si>
  <si>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</si>
  <si>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</si>
  <si>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</si>
  <si>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</si>
  <si>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</si>
  <si>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</si>
  <si>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</si>
  <si>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</si>
  <si>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</si>
  <si>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</si>
  <si>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</si>
  <si>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</si>
  <si>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</si>
  <si>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</si>
  <si>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</si>
  <si>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</si>
  <si>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</si>
  <si>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</si>
  <si>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</si>
  <si>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</si>
  <si>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</si>
  <si>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</si>
  <si>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</si>
  <si>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</si>
  <si>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</si>
  <si>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</si>
  <si>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</si>
  <si>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</si>
  <si>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</si>
  <si>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</si>
  <si>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</si>
  <si>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</si>
  <si>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</si>
  <si>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</si>
  <si>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</si>
  <si>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</si>
  <si>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</si>
  <si>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</si>
  <si>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</si>
  <si>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</si>
  <si>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</si>
  <si>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</si>
  <si>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</si>
  <si>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</si>
  <si>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</si>
  <si>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</si>
  <si>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</si>
  <si>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</si>
  <si>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</si>
  <si>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</si>
  <si>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</si>
  <si>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</si>
  <si>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</si>
  <si>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</si>
  <si>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</si>
  <si>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</si>
  <si>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</si>
  <si>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</si>
  <si>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</si>
  <si>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</si>
  <si>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</si>
  <si>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</si>
  <si>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</si>
  <si>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</si>
  <si>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</si>
  <si>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</si>
  <si>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</si>
  <si>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</si>
  <si>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</si>
  <si>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</si>
  <si>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</si>
  <si>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</si>
  <si>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</si>
  <si>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</si>
  <si>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</si>
  <si>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</si>
  <si>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</si>
  <si>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</si>
  <si>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</si>
  <si>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</si>
  <si>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</si>
  <si>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</si>
  <si>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</si>
  <si>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</si>
  <si>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</si>
  <si>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</si>
  <si>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</si>
  <si>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</si>
  <si>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</si>
  <si>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</si>
  <si>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</si>
  <si>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</si>
  <si>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</si>
  <si>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</si>
  <si>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</si>
  <si>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</si>
  <si>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</si>
  <si>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</si>
  <si>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</si>
  <si>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</si>
  <si>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</si>
  <si>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</si>
  <si>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</si>
  <si>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</si>
  <si>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</si>
  <si>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</si>
  <si>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</si>
  <si>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</si>
  <si>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</si>
  <si>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</si>
  <si>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</si>
  <si>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</si>
  <si>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</si>
  <si>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</si>
  <si>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</si>
  <si>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</si>
  <si>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</si>
  <si>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</si>
  <si>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</si>
  <si>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</si>
  <si>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</si>
  <si>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</si>
  <si>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</si>
  <si>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</si>
  <si>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</si>
  <si>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</si>
  <si>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</si>
  <si>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</si>
  <si>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</si>
  <si>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</si>
  <si>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</si>
  <si>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</si>
  <si>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</si>
  <si>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</si>
  <si>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</si>
  <si>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</si>
  <si>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</si>
  <si>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</si>
  <si>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</si>
  <si>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</si>
  <si>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</si>
  <si>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</si>
  <si>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</si>
  <si>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</si>
  <si>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</si>
  <si>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</si>
  <si>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</si>
  <si>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</si>
  <si>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</si>
  <si>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</si>
  <si>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</si>
  <si>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</si>
  <si>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</si>
  <si>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</si>
  <si>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</si>
  <si>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</si>
  <si>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</si>
  <si>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</si>
  <si>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</si>
  <si>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</si>
  <si>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</si>
  <si>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</si>
  <si>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</si>
  <si>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</si>
  <si>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</si>
  <si>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</si>
  <si>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</si>
  <si>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</si>
  <si>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</si>
  <si>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</si>
  <si>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</si>
  <si>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</si>
  <si>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</si>
  <si>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</si>
  <si>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</si>
  <si>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</si>
  <si>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</si>
  <si>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</si>
  <si>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</si>
  <si>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</si>
  <si>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</si>
  <si>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</si>
  <si>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</si>
  <si>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</si>
  <si>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</si>
  <si>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</si>
  <si>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</si>
  <si>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</si>
  <si>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</si>
  <si>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</si>
  <si>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</si>
  <si>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</si>
  <si>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</si>
  <si>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</si>
  <si>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</si>
  <si>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</si>
  <si>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</si>
  <si>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</si>
  <si>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</si>
  <si>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</si>
  <si>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</si>
  <si>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</si>
  <si>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</si>
  <si>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</si>
  <si>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</si>
  <si>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</si>
  <si>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</si>
  <si>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</si>
  <si>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</si>
  <si>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</si>
  <si>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</si>
  <si>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</si>
  <si>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</si>
  <si>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</si>
  <si>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</si>
  <si>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</si>
  <si>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</si>
  <si>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</si>
  <si>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</si>
  <si>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</si>
  <si>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</si>
  <si>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</si>
  <si>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</si>
  <si>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</si>
  <si>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</si>
  <si>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</si>
  <si>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</si>
  <si>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</si>
  <si>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</si>
  <si>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</si>
  <si>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</si>
  <si>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</si>
  <si>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</si>
  <si>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</si>
  <si>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</si>
  <si>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</si>
  <si>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</si>
  <si>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</si>
  <si>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</si>
  <si>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</si>
  <si>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</si>
  <si>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</si>
  <si>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</si>
  <si>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</si>
  <si>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</si>
  <si>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</si>
  <si>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</si>
  <si>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</si>
  <si>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</si>
  <si>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</si>
  <si>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</si>
  <si>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</si>
  <si>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</si>
  <si>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</si>
  <si>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</si>
  <si>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</si>
  <si>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</si>
  <si>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</si>
  <si>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</si>
  <si>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</si>
  <si>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</si>
  <si>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</si>
  <si>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</si>
  <si>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</si>
  <si>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</si>
  <si>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</si>
  <si>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</si>
  <si>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</si>
  <si>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</si>
  <si>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</si>
  <si>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</si>
  <si>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</si>
  <si>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</si>
  <si>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</si>
  <si>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</si>
  <si>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</si>
  <si>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</si>
  <si>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</si>
  <si>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</si>
  <si>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</si>
  <si>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</si>
  <si>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</si>
  <si>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</si>
  <si>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</si>
  <si>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</si>
  <si>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</si>
  <si>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</si>
  <si>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</si>
  <si>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</si>
  <si>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</si>
  <si>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</si>
  <si>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</si>
  <si>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</si>
  <si>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</si>
  <si>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</si>
  <si>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</si>
  <si>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</si>
  <si>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</si>
  <si>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</si>
  <si>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</si>
  <si>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</si>
  <si>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</si>
  <si>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</si>
  <si>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</si>
  <si>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</si>
  <si>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</si>
  <si>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</si>
  <si>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</si>
  <si>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</si>
  <si>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</si>
  <si>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</si>
  <si>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</si>
  <si>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</si>
  <si>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</si>
  <si>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</si>
  <si>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</si>
  <si>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</si>
  <si>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</si>
  <si>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</si>
  <si>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</si>
  <si>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</si>
  <si>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</si>
  <si>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</si>
  <si>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</si>
  <si>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</si>
  <si>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</si>
  <si>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</si>
  <si>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</si>
  <si>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</si>
  <si>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</si>
  <si>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</si>
  <si>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</si>
  <si>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</si>
  <si>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</si>
  <si>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</si>
  <si>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</si>
  <si>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</si>
  <si>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</si>
  <si>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</si>
  <si>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</si>
  <si>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</si>
  <si>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</si>
  <si>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</si>
  <si>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</si>
  <si>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</si>
  <si>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</si>
  <si>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</si>
  <si>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</si>
  <si>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</si>
  <si>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</si>
  <si>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</si>
  <si>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</si>
  <si>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</si>
  <si>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</si>
  <si>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</si>
  <si>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</si>
  <si>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</si>
  <si>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</si>
  <si>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</si>
  <si>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</si>
  <si>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</si>
  <si>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</si>
  <si>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</si>
  <si>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</si>
  <si>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</si>
  <si>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</si>
  <si>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</si>
  <si>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</si>
  <si>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</si>
  <si>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</si>
  <si>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</si>
  <si>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</si>
  <si>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</si>
  <si>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</si>
  <si>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</si>
  <si>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</si>
  <si>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</si>
  <si>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</si>
  <si>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</si>
  <si>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</si>
  <si>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</si>
  <si>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</si>
  <si>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</si>
  <si>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</si>
  <si>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</si>
  <si>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</si>
  <si>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</si>
  <si>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</si>
  <si>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</si>
  <si>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</si>
  <si>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</si>
  <si>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</si>
  <si>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</si>
  <si>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</si>
  <si>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</si>
  <si>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</si>
  <si>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</si>
  <si>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</si>
  <si>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</si>
  <si>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</si>
  <si>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</si>
  <si>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</si>
  <si>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</si>
  <si>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</si>
  <si>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</si>
  <si>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</si>
  <si>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</si>
  <si>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</si>
  <si>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</si>
  <si>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</si>
  <si>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</si>
  <si>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</si>
  <si>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</si>
  <si>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</si>
  <si>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</si>
  <si>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</si>
  <si>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</si>
  <si>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</si>
  <si>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</si>
  <si>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</si>
  <si>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</si>
  <si>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</si>
  <si>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</si>
  <si>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</si>
  <si>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</si>
  <si>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</si>
  <si>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</si>
  <si>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</si>
  <si>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</si>
  <si>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</si>
  <si>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</si>
  <si>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</si>
  <si>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</si>
  <si>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</si>
  <si>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</si>
  <si>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</si>
  <si>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</si>
  <si>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</si>
  <si>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</si>
  <si>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</si>
  <si>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</si>
  <si>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</si>
  <si>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</si>
  <si>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</si>
  <si>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</si>
  <si>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</si>
  <si>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</si>
  <si>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</si>
  <si>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</si>
  <si>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</si>
  <si>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</si>
  <si>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</si>
  <si>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</si>
  <si>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</si>
  <si>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</si>
  <si>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</si>
  <si>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</si>
  <si>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</si>
  <si>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</si>
  <si>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</si>
  <si>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</si>
  <si>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</si>
  <si>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</si>
  <si>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</si>
  <si>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</si>
  <si>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</si>
  <si>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</si>
  <si>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</si>
  <si>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</si>
  <si>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</si>
  <si>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</si>
  <si>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</si>
  <si>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</si>
  <si>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</si>
  <si>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</si>
  <si>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</si>
  <si>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</si>
  <si>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</si>
  <si>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</si>
  <si>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</si>
  <si>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</si>
  <si>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</si>
  <si>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</si>
  <si>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</si>
  <si>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</si>
  <si>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</si>
  <si>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</si>
  <si>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</si>
  <si>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</si>
  <si>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</si>
  <si>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</si>
  <si>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</si>
  <si>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</si>
  <si>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</si>
  <si>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</si>
  <si>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</si>
  <si>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</si>
  <si>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</si>
  <si>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</si>
  <si>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</si>
  <si>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</si>
  <si>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</si>
  <si>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</si>
  <si>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</si>
  <si>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</si>
  <si>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</si>
  <si>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</si>
  <si>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</si>
  <si>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</si>
  <si>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</si>
  <si>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</si>
  <si>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</si>
  <si>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</si>
  <si>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</si>
  <si>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</si>
  <si>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</si>
  <si>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</si>
  <si>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</si>
  <si>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</si>
  <si>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</si>
  <si>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</si>
  <si>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</si>
  <si>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</si>
  <si>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</si>
  <si>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</si>
  <si>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</si>
  <si>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</si>
  <si>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</si>
  <si>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</si>
  <si>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</si>
  <si>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</si>
  <si>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</si>
  <si>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</si>
  <si>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</si>
  <si>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</si>
  <si>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</si>
  <si>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</si>
  <si>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</si>
  <si>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</si>
  <si>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</si>
  <si>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</si>
  <si>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</si>
  <si>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</si>
  <si>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</si>
  <si>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</si>
  <si>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</si>
  <si>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</si>
  <si>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</si>
  <si>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</si>
  <si>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</si>
  <si>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</si>
  <si>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</si>
  <si>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</si>
  <si>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</si>
  <si>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</si>
  <si>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</si>
  <si>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</si>
  <si>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</si>
  <si>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</si>
  <si>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</si>
  <si>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</si>
  <si>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</si>
  <si>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</si>
  <si>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</si>
  <si>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</si>
  <si>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</si>
  <si>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</si>
  <si>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</si>
  <si>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</si>
  <si>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</si>
  <si>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</si>
  <si>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</si>
  <si>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</si>
  <si>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</si>
  <si>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</si>
  <si>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</si>
  <si>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</si>
  <si>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</si>
  <si>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</si>
  <si>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</si>
  <si>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</si>
  <si>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</si>
  <si>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</si>
  <si>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</si>
  <si>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</si>
  <si>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</si>
  <si>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</si>
  <si>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</si>
  <si>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</si>
  <si>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</si>
  <si>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</si>
  <si>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</si>
  <si>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</si>
  <si>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</si>
  <si>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</si>
  <si>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</si>
  <si>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</si>
  <si>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</si>
  <si>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</si>
  <si>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</si>
  <si>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</si>
  <si>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</si>
  <si>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</si>
  <si>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</si>
  <si>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</si>
  <si>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</si>
  <si>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</si>
  <si>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</si>
  <si>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</si>
  <si>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</si>
  <si>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</si>
  <si>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</si>
  <si>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</si>
  <si>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</si>
  <si>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</si>
  <si>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</si>
  <si>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</si>
  <si>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</si>
  <si>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</si>
  <si>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</si>
  <si>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</si>
  <si>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</si>
  <si>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</si>
  <si>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</si>
  <si>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</si>
  <si>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</si>
  <si>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</si>
  <si>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</si>
  <si>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</si>
  <si>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</si>
  <si>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</si>
  <si>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</si>
  <si>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</si>
  <si>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</si>
  <si>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</si>
  <si>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</si>
  <si>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</si>
  <si>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</si>
  <si>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</si>
  <si>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</si>
  <si>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</si>
  <si>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</si>
  <si>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</si>
  <si>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</si>
  <si>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</si>
  <si>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</si>
  <si>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</si>
  <si>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</si>
  <si>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</si>
  <si>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</si>
  <si>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</si>
  <si>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</si>
  <si>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</si>
  <si>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</si>
  <si>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</si>
  <si>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</si>
  <si>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</si>
  <si>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</si>
  <si>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</si>
  <si>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</si>
  <si>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</si>
  <si>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</si>
  <si>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</si>
  <si>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</si>
  <si>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</si>
  <si>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</si>
  <si>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</si>
  <si>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</si>
  <si>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</si>
  <si>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</si>
  <si>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</si>
  <si>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</si>
  <si>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</si>
  <si>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</si>
  <si>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</si>
  <si>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</si>
  <si>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</si>
  <si>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</si>
  <si>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</si>
  <si>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</si>
  <si>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</si>
  <si>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</si>
  <si>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</si>
  <si>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</si>
  <si>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</si>
  <si>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</si>
  <si>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</si>
  <si>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</si>
  <si>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</si>
  <si>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</si>
  <si>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</si>
  <si>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</si>
  <si>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</si>
  <si>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</si>
  <si>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</si>
  <si>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</si>
  <si>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</si>
  <si>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</si>
  <si>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</si>
  <si>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</si>
  <si>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</si>
  <si>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</si>
  <si>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</si>
  <si>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</si>
  <si>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</si>
  <si>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</si>
  <si>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</si>
  <si>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</si>
  <si>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</si>
  <si>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</si>
  <si>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</si>
  <si>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</si>
  <si>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</si>
  <si>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</si>
  <si>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</si>
  <si>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</si>
  <si>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</si>
  <si>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</si>
  <si>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</si>
  <si>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</si>
  <si>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</si>
  <si>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</si>
  <si>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</si>
  <si>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</si>
  <si>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</si>
  <si>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</si>
  <si>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</si>
  <si>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</si>
  <si>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</si>
  <si>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</si>
  <si>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</si>
  <si>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</si>
  <si>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</si>
  <si>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</si>
  <si>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</si>
  <si>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</si>
  <si>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</si>
  <si>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</si>
  <si>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</si>
  <si>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</si>
  <si>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</si>
  <si>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</si>
  <si>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</si>
  <si>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</si>
  <si>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</si>
  <si>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</si>
  <si>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</si>
  <si>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</si>
  <si>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</si>
  <si>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</si>
  <si>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</si>
  <si>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</si>
  <si>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</si>
  <si>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</si>
  <si>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</si>
  <si>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</si>
  <si>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</si>
  <si>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</si>
  <si>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</si>
  <si>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</si>
  <si>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</si>
  <si>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</si>
  <si>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</si>
  <si>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</si>
  <si>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</si>
  <si>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</si>
  <si>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</si>
  <si>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</si>
  <si>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</si>
  <si>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</si>
  <si>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</si>
  <si>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</si>
  <si>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</si>
  <si>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</si>
  <si>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</si>
  <si>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</si>
  <si>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</si>
  <si>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</si>
  <si>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</si>
  <si>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</si>
  <si>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</si>
  <si>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</si>
  <si>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</si>
  <si>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</si>
  <si>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</si>
  <si>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</si>
  <si>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</si>
  <si>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</si>
  <si>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</si>
  <si>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</si>
  <si>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</si>
  <si>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</si>
  <si>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</si>
  <si>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</si>
  <si>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</si>
  <si>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</si>
  <si>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</si>
  <si>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</si>
  <si>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</si>
  <si>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</si>
  <si>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</si>
  <si>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</si>
  <si>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</si>
  <si>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</si>
  <si>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</si>
  <si>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</si>
  <si>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</si>
  <si>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</si>
  <si>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</si>
  <si>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</si>
  <si>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</si>
  <si>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</si>
  <si>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</si>
  <si>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</si>
  <si>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</si>
  <si>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</si>
  <si>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</si>
  <si>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</si>
  <si>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</si>
  <si>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</si>
  <si>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</si>
  <si>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</si>
  <si>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</si>
  <si>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</si>
  <si>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</si>
  <si>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</si>
  <si>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</si>
  <si>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</si>
  <si>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</si>
  <si>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</si>
  <si>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</si>
  <si>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</si>
  <si>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</si>
  <si>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</si>
  <si>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</si>
  <si>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</si>
  <si>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</si>
  <si>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</si>
  <si>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</si>
  <si>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</si>
  <si>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</si>
  <si>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</si>
  <si>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</si>
  <si>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</si>
  <si>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</si>
  <si>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</si>
  <si>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</si>
  <si>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</si>
  <si>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</si>
  <si>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</si>
  <si>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</si>
  <si>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</si>
  <si>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</si>
  <si>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</si>
  <si>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</si>
  <si>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</si>
  <si>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</si>
  <si>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</si>
  <si>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</si>
  <si>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</si>
  <si>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</si>
  <si>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</si>
  <si>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</si>
  <si>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</si>
  <si>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</si>
  <si>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</si>
  <si>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</si>
  <si>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</si>
  <si>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</si>
  <si>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</si>
  <si>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</si>
  <si>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</si>
  <si>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</si>
  <si>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</si>
  <si>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</si>
  <si>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</si>
  <si>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</si>
  <si>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</si>
  <si>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</si>
  <si>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</si>
  <si>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</si>
  <si>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</si>
  <si>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</si>
  <si>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</si>
  <si>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</si>
  <si>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</si>
  <si>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</si>
  <si>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</si>
  <si>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</si>
  <si>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</si>
  <si>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</si>
  <si>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</si>
  <si>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</si>
  <si>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</si>
  <si>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</si>
  <si>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</si>
  <si>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</si>
  <si>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</si>
  <si>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</si>
  <si>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</si>
  <si>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</si>
  <si>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</si>
  <si>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</si>
  <si>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</si>
  <si>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</si>
  <si>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</si>
  <si>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</si>
  <si>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</si>
  <si>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</si>
  <si>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</si>
  <si>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</si>
  <si>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</si>
  <si>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</si>
  <si>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</si>
  <si>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</si>
  <si>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</si>
  <si>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</si>
  <si>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</si>
  <si>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</si>
  <si>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</si>
  <si>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</si>
  <si>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</si>
  <si>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</si>
  <si>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</si>
  <si>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</si>
  <si>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</si>
  <si>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</si>
  <si>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</si>
  <si>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</si>
  <si>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</si>
  <si>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</si>
  <si>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</si>
  <si>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</si>
  <si>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</si>
  <si>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</si>
  <si>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</si>
  <si>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</si>
  <si>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</si>
  <si>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</si>
  <si>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</si>
  <si>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</si>
  <si>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</si>
  <si>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</si>
  <si>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</si>
  <si>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</si>
  <si>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</si>
  <si>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</si>
  <si>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</si>
  <si>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</si>
  <si>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</si>
  <si>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</si>
  <si>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</si>
  <si>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</si>
  <si>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</si>
  <si>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</si>
  <si>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</si>
  <si>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</si>
  <si>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</si>
  <si>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</si>
  <si>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</si>
  <si>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</si>
  <si>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</si>
  <si>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</si>
  <si>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</si>
  <si>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</si>
  <si>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</si>
  <si>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</si>
  <si>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</si>
  <si>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</si>
  <si>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</si>
  <si>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</si>
  <si>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</si>
  <si>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</si>
  <si>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</si>
  <si>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</si>
  <si>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</si>
  <si>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</si>
  <si>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</si>
  <si>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</si>
  <si>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</si>
  <si>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</si>
  <si>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</si>
  <si>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</si>
  <si>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</si>
  <si>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</si>
  <si>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</si>
  <si>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</si>
  <si>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</si>
  <si>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</si>
  <si>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</si>
  <si>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</si>
  <si>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</si>
  <si>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</si>
  <si>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</si>
  <si>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</si>
  <si>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</si>
  <si>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</si>
  <si>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</si>
  <si>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</si>
  <si>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</si>
  <si>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</si>
  <si>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</si>
  <si>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</si>
  <si>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</si>
  <si>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</si>
  <si>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</si>
  <si>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</si>
  <si>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</si>
  <si>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</si>
  <si>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</si>
  <si>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</si>
  <si>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</si>
  <si>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</si>
  <si>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</si>
  <si>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</si>
  <si>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</si>
  <si>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</si>
  <si>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</si>
  <si>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</si>
  <si>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</si>
  <si>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</si>
  <si>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</si>
  <si>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</si>
  <si>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</si>
  <si>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</si>
  <si>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</si>
  <si>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</si>
  <si>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</si>
  <si>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</si>
  <si>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</si>
  <si>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</si>
  <si>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</si>
  <si>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</si>
  <si>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</si>
  <si>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</si>
  <si>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</si>
  <si>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</si>
  <si>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</si>
  <si>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</si>
  <si>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</si>
  <si>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</si>
  <si>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</si>
  <si>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</si>
  <si>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</si>
  <si>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</si>
  <si>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</si>
  <si>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</si>
  <si>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</si>
  <si>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</si>
  <si>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</si>
  <si>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</si>
  <si>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</si>
  <si>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</si>
  <si>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</si>
  <si>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</si>
  <si>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</si>
  <si>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</si>
  <si>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</si>
  <si>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</si>
  <si>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</si>
  <si>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</si>
  <si>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</si>
  <si>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</si>
  <si>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</si>
  <si>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</si>
  <si>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</si>
  <si>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</si>
  <si>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</si>
  <si>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</si>
  <si>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</si>
  <si>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</si>
  <si>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</si>
  <si>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</si>
  <si>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</si>
  <si>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</si>
  <si>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</si>
  <si>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</si>
  <si>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</si>
  <si>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</si>
  <si>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</si>
  <si>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</si>
  <si>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</si>
  <si>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</si>
  <si>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</si>
  <si>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</si>
  <si>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</si>
  <si>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</si>
  <si>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</si>
  <si>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</si>
  <si>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</si>
  <si>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</si>
  <si>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</si>
  <si>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</si>
  <si>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</si>
  <si>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</si>
  <si>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</si>
  <si>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</si>
  <si>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</si>
  <si>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</si>
  <si>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</si>
  <si>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</si>
  <si>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</si>
  <si>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</si>
  <si>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</si>
  <si>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</si>
  <si>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</si>
  <si>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</si>
  <si>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</si>
  <si>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</si>
  <si>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</si>
  <si>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</si>
  <si>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</si>
  <si>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</si>
  <si>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</si>
  <si>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</si>
  <si>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</si>
  <si>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</si>
  <si>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</si>
  <si>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</si>
  <si>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</si>
  <si>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</si>
  <si>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</si>
  <si>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</si>
  <si>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</si>
  <si>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</si>
  <si>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</si>
  <si>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</si>
  <si>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</si>
  <si>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</si>
  <si>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</si>
  <si>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</si>
  <si>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</si>
  <si>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</si>
  <si>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</si>
  <si>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</si>
  <si>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</si>
  <si>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</si>
  <si>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</si>
  <si>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</si>
  <si>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</si>
  <si>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</si>
  <si>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</si>
  <si>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</si>
  <si>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</si>
  <si>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</si>
  <si>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</si>
  <si>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</si>
  <si>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</si>
  <si>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</si>
  <si>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</si>
  <si>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</si>
  <si>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</si>
  <si>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</si>
  <si>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</si>
  <si>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</si>
  <si>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</si>
  <si>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</si>
  <si>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</si>
  <si>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</si>
  <si>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</si>
  <si>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</si>
  <si>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</si>
  <si>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</si>
  <si>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</si>
  <si>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</si>
  <si>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</si>
  <si>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</si>
  <si>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</si>
  <si>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</si>
  <si>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</si>
  <si>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</si>
  <si>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</si>
  <si>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</si>
  <si>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</si>
  <si>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</si>
  <si>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</si>
  <si>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</si>
  <si>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</si>
  <si>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</si>
  <si>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</si>
  <si>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</si>
  <si>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</si>
  <si>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</si>
  <si>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</si>
  <si>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</si>
  <si>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</si>
  <si>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</si>
  <si>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</si>
  <si>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</si>
  <si>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</si>
  <si>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</si>
  <si>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</si>
  <si>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</si>
  <si>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</si>
  <si>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</si>
  <si>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</si>
  <si>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</si>
  <si>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</si>
  <si>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</si>
  <si>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</si>
  <si>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</si>
  <si>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</si>
  <si>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</si>
  <si>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</si>
  <si>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</si>
  <si>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</si>
  <si>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</si>
  <si>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</si>
  <si>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</si>
  <si>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</si>
  <si>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</si>
  <si>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</si>
  <si>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</si>
  <si>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</si>
  <si>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</si>
  <si>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</si>
  <si>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</si>
  <si>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</si>
  <si>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</si>
  <si>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</si>
  <si>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</si>
  <si>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</si>
  <si>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</si>
  <si>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</si>
  <si>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</si>
  <si>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</si>
  <si>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</si>
  <si>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</si>
  <si>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</si>
  <si>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</si>
  <si>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</si>
  <si>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</si>
  <si>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</si>
  <si>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</si>
  <si>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</si>
  <si>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</si>
  <si>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</si>
  <si>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</si>
  <si>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</si>
  <si>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</si>
  <si>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</si>
  <si>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</si>
  <si>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</si>
  <si>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</si>
  <si>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</si>
  <si>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</si>
  <si>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</si>
  <si>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</si>
  <si>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</si>
  <si>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</si>
  <si>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</si>
  <si>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</si>
  <si>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</si>
  <si>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</si>
  <si>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</si>
  <si>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</si>
  <si>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</si>
  <si>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</si>
  <si>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</si>
  <si>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</si>
  <si>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</si>
  <si>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</si>
  <si>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</si>
  <si>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</si>
  <si>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</si>
  <si>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</si>
  <si>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</si>
  <si>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</si>
  <si>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</si>
  <si>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</si>
  <si>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</si>
  <si>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</si>
  <si>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</si>
  <si>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</si>
  <si>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</si>
  <si>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</si>
  <si>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</si>
  <si>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</si>
  <si>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</si>
  <si>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</si>
  <si>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</si>
  <si>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</si>
  <si>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</si>
  <si>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</si>
  <si>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</si>
  <si>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</si>
  <si>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</si>
  <si>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</si>
  <si>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</si>
  <si>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</si>
  <si>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</si>
  <si>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</si>
  <si>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</si>
  <si>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</si>
  <si>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</si>
  <si>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</si>
  <si>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</si>
  <si>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</si>
  <si>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</si>
  <si>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</si>
  <si>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</si>
  <si>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</si>
  <si>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</si>
  <si>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</si>
  <si>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</si>
  <si>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</si>
  <si>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</si>
  <si>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</si>
  <si>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</si>
  <si>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</si>
  <si>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</si>
  <si>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</si>
  <si>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</si>
  <si>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</si>
  <si>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</si>
  <si>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</si>
  <si>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</si>
  <si>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</si>
  <si>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</si>
  <si>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</si>
  <si>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</si>
  <si>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</si>
  <si>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</si>
  <si>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</si>
  <si>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</si>
  <si>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</si>
  <si>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</si>
  <si>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</si>
  <si>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</si>
  <si>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</si>
  <si>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</si>
  <si>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</si>
  <si>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</si>
  <si>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</si>
  <si>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</si>
  <si>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</si>
  <si>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</si>
  <si>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</si>
  <si>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</si>
  <si>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</si>
  <si>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</si>
  <si>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</si>
  <si>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</si>
  <si>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</si>
  <si>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</si>
  <si>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</si>
  <si>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</si>
  <si>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</si>
  <si>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</si>
  <si>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</si>
  <si>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</si>
  <si>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</si>
  <si>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</si>
  <si>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</si>
  <si>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</si>
  <si>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</si>
  <si>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</si>
  <si>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</si>
  <si>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</si>
  <si>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</si>
  <si>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</si>
  <si>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</si>
  <si>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</si>
  <si>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</si>
  <si>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</si>
  <si>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</si>
  <si>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</si>
  <si>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</si>
  <si>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</si>
  <si>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</si>
  <si>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</si>
  <si>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</si>
  <si>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</si>
  <si>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</si>
  <si>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</si>
  <si>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</si>
  <si>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</si>
  <si>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</si>
  <si>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</si>
  <si>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</si>
  <si>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</si>
  <si>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</si>
  <si>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</si>
  <si>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</si>
  <si>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</si>
  <si>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</si>
  <si>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</si>
  <si>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</si>
  <si>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</si>
  <si>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</si>
  <si>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</si>
  <si>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</si>
  <si>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</si>
  <si>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</si>
  <si>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</si>
  <si>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</si>
  <si>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</si>
  <si>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</si>
  <si>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</si>
  <si>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</si>
  <si>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</si>
  <si>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</si>
  <si>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</si>
  <si>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</si>
  <si>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</si>
  <si>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</si>
  <si>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</si>
  <si>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</si>
  <si>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</si>
  <si>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</si>
  <si>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</si>
  <si>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</si>
  <si>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</si>
  <si>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</si>
  <si>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</si>
  <si>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</si>
  <si>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</si>
  <si>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</si>
  <si>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</si>
  <si>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</si>
  <si>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</si>
  <si>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</si>
  <si>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</si>
  <si>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</si>
  <si>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</si>
  <si>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</si>
  <si>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</si>
  <si>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</si>
  <si>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</si>
  <si>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</si>
  <si>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</si>
  <si>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</si>
  <si>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</si>
  <si>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</si>
  <si>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</si>
  <si>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</si>
  <si>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</si>
  <si>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</si>
  <si>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</si>
  <si>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</si>
  <si>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</si>
  <si>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</si>
  <si>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</si>
  <si>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</si>
  <si>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</si>
  <si>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</si>
  <si>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</si>
  <si>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</si>
  <si>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</si>
  <si>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</si>
  <si>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</si>
  <si>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</si>
  <si>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</si>
  <si>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</si>
  <si>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</si>
  <si>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</si>
  <si>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</si>
  <si>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</si>
  <si>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</si>
  <si>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</si>
  <si>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</si>
  <si>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</si>
  <si>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</si>
  <si>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</si>
  <si>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</si>
  <si>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</si>
  <si>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</si>
  <si>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</si>
  <si>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</si>
  <si>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</si>
  <si>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</si>
  <si>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</si>
  <si>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</si>
  <si>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</si>
  <si>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</si>
  <si>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</si>
  <si>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</si>
  <si>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</si>
  <si>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</si>
  <si>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</si>
  <si>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</si>
  <si>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</si>
  <si>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</si>
  <si>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</si>
  <si>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</si>
  <si>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</si>
  <si>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</si>
  <si>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</si>
  <si>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</si>
  <si>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</si>
  <si>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</si>
  <si>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</si>
  <si>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</si>
  <si>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</si>
  <si>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</si>
  <si>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</si>
  <si>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</si>
  <si>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</si>
  <si>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</si>
  <si>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</si>
  <si>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</si>
  <si>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</si>
  <si>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</si>
  <si>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</si>
  <si>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</si>
  <si>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</si>
  <si>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</si>
  <si>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</si>
  <si>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</si>
  <si>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</si>
  <si>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</si>
  <si>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</si>
  <si>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</si>
  <si>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</si>
  <si>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</si>
  <si>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</si>
  <si>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</si>
  <si>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</si>
  <si>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</si>
  <si>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</si>
  <si>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</si>
  <si>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</si>
  <si>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</si>
  <si>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</si>
  <si>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</si>
  <si>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</si>
  <si>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</si>
  <si>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</si>
  <si>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</si>
  <si>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</si>
  <si>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</si>
  <si>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</si>
  <si>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</si>
  <si>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</si>
  <si>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</si>
  <si>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</si>
  <si>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</si>
  <si>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</si>
  <si>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</si>
  <si>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</si>
  <si>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</si>
  <si>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</si>
  <si>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</si>
  <si>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</si>
  <si>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</si>
  <si>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</si>
  <si>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</si>
  <si>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</si>
  <si>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</si>
  <si>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</si>
  <si>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</si>
  <si>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</si>
  <si>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</si>
  <si>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</si>
  <si>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</si>
  <si>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</si>
  <si>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</si>
  <si>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</si>
  <si>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</si>
  <si>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</si>
  <si>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</si>
  <si>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</si>
  <si>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</si>
  <si>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</si>
  <si>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</si>
  <si>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</si>
  <si>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</si>
  <si>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</si>
  <si>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</si>
  <si>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</si>
  <si>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</si>
  <si>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</si>
  <si>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</si>
  <si>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</si>
  <si>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</si>
  <si>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</si>
  <si>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</si>
  <si>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</si>
  <si>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</si>
  <si>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</si>
  <si>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</si>
  <si>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</si>
  <si>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</si>
  <si>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</si>
  <si>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</si>
  <si>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</si>
  <si>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</si>
  <si>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</si>
  <si>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</si>
  <si>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</si>
  <si>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</si>
  <si>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</si>
  <si>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</si>
  <si>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</si>
  <si>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</si>
  <si>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</si>
  <si>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</si>
  <si>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</si>
  <si>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</si>
  <si>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</si>
  <si>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</si>
  <si>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</si>
  <si>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</si>
  <si>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</si>
  <si>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</si>
  <si>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</si>
  <si>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</si>
  <si>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</si>
  <si>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</si>
  <si>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</si>
  <si>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</si>
  <si>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</si>
  <si>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</si>
  <si>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</si>
  <si>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</si>
  <si>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</si>
  <si>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</si>
  <si>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</si>
  <si>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</si>
  <si>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</si>
  <si>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</si>
  <si>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</si>
  <si>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</si>
  <si>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</si>
  <si>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</si>
  <si>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</si>
  <si>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</si>
  <si>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</si>
  <si>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</si>
  <si>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</si>
  <si>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</si>
  <si>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</si>
  <si>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</si>
  <si>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</si>
  <si>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</si>
  <si>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</si>
  <si>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</si>
  <si>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</si>
  <si>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</si>
  <si>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</si>
  <si>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</si>
  <si>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</si>
  <si>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</si>
  <si>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</si>
  <si>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</si>
  <si>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</si>
  <si>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</si>
  <si>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</si>
  <si>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</si>
  <si>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</si>
  <si>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</si>
  <si>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</si>
  <si>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</si>
  <si>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</si>
  <si>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</si>
  <si>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</si>
  <si>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</si>
  <si>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</si>
  <si>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</si>
  <si>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</si>
  <si>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</si>
  <si>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</si>
  <si>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</si>
  <si>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</si>
  <si>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</si>
  <si>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</si>
  <si>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</si>
  <si>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</si>
  <si>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</si>
  <si>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</si>
  <si>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</si>
  <si>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</si>
  <si>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</si>
  <si>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</si>
  <si>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</si>
  <si>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</si>
  <si>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</si>
  <si>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</si>
  <si>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</si>
  <si>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</si>
  <si>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</si>
  <si>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</si>
  <si>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</si>
  <si>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</si>
  <si>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</si>
  <si>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</si>
  <si>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</si>
  <si>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</si>
  <si>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</si>
  <si>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</si>
  <si>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</si>
  <si>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</si>
  <si>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</si>
  <si>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</si>
  <si>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</si>
  <si>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</si>
  <si>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</si>
  <si>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</si>
  <si>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</si>
  <si>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</si>
  <si>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</si>
  <si>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</si>
  <si>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</si>
  <si>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</si>
  <si>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</si>
  <si>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</si>
  <si>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</si>
  <si>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</si>
  <si>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</si>
  <si>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</si>
  <si>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</si>
  <si>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</si>
  <si>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</si>
  <si>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</si>
  <si>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</si>
  <si>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</si>
  <si>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</si>
  <si>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</si>
  <si>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</si>
  <si>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</si>
  <si>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</si>
  <si>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</si>
  <si>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</si>
  <si>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</si>
  <si>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</si>
  <si>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</si>
  <si>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</si>
  <si>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</si>
  <si>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</si>
  <si>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</si>
  <si>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</si>
  <si>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</si>
  <si>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</si>
  <si>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</si>
  <si>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</si>
  <si>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</si>
  <si>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</si>
  <si>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</si>
  <si>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</si>
  <si>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</si>
  <si>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</si>
  <si>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</si>
  <si>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</si>
  <si>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</si>
  <si>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</si>
  <si>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</si>
  <si>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</si>
  <si>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</si>
  <si>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</si>
  <si>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</si>
  <si>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</si>
  <si>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</si>
  <si>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</si>
  <si>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</si>
  <si>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</si>
  <si>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</si>
  <si>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</si>
  <si>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</si>
  <si>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</si>
  <si>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</si>
  <si>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</si>
  <si>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</si>
  <si>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</si>
  <si>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</si>
  <si>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</si>
  <si>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</si>
  <si>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</si>
  <si>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</si>
  <si>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</si>
  <si>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</si>
  <si>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</si>
  <si>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</si>
  <si>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</si>
  <si>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</si>
  <si>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</si>
  <si>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</si>
  <si>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</si>
  <si>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</si>
  <si>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</si>
  <si>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</si>
  <si>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</si>
  <si>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</si>
  <si>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</si>
  <si>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</si>
  <si>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</si>
  <si>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</si>
  <si>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</si>
  <si>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</si>
  <si>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</si>
  <si>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</si>
  <si>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</si>
  <si>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</si>
  <si>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</si>
  <si>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</si>
  <si>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</si>
  <si>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</si>
  <si>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</si>
  <si>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</si>
  <si>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</si>
  <si>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</si>
  <si>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</si>
  <si>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</si>
  <si>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</si>
  <si>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</si>
  <si>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</si>
  <si>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</si>
  <si>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</si>
  <si>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</si>
  <si>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</si>
  <si>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</si>
  <si>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</si>
  <si>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</si>
  <si>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</si>
  <si>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</si>
  <si>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</si>
  <si>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</si>
  <si>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</si>
  <si>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</si>
  <si>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</si>
  <si>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</si>
  <si>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</si>
  <si>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</si>
  <si>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</si>
  <si>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</si>
  <si>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</si>
  <si>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</si>
  <si>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</si>
  <si>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</si>
  <si>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</si>
  <si>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</si>
  <si>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</si>
  <si>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</si>
  <si>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</si>
  <si>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</si>
  <si>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</si>
  <si>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</si>
  <si>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</si>
  <si>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</si>
  <si>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</si>
  <si>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</si>
  <si>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</si>
  <si>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</si>
  <si>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</si>
  <si>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</si>
  <si>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</si>
  <si>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</si>
  <si>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</si>
  <si>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</si>
  <si>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</si>
  <si>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</si>
  <si>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</si>
  <si>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</si>
  <si>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</si>
  <si>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</si>
  <si>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</si>
  <si>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</si>
  <si>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</si>
  <si>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</si>
  <si>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</si>
  <si>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</si>
  <si>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</si>
  <si>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</si>
  <si>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</si>
  <si>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</si>
  <si>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</si>
  <si>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</si>
  <si>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</si>
  <si>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</si>
  <si>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</si>
  <si>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</si>
  <si>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</si>
  <si>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</si>
  <si>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</si>
  <si>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</si>
  <si>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</si>
  <si>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</si>
  <si>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</si>
  <si>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</si>
  <si>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</si>
  <si>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</si>
  <si>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</si>
  <si>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</si>
  <si>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</si>
  <si>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</si>
  <si>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</si>
  <si>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</si>
  <si>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</si>
  <si>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</si>
  <si>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</si>
  <si>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</si>
  <si>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</si>
  <si>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</si>
  <si>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</si>
  <si>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</si>
  <si>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</si>
  <si>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</si>
  <si>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</si>
  <si>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</si>
  <si>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</si>
  <si>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</si>
  <si>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</si>
  <si>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</si>
  <si>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</si>
  <si>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</si>
  <si>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</si>
  <si>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</si>
  <si>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</si>
  <si>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</si>
  <si>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</si>
  <si>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</si>
  <si>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</si>
  <si>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</si>
  <si>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</si>
  <si>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</si>
  <si>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</si>
  <si>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</si>
  <si>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</si>
  <si>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</si>
  <si>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</si>
  <si>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</si>
  <si>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</si>
  <si>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</si>
  <si>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</si>
  <si>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</si>
  <si>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</si>
  <si>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</si>
  <si>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</si>
  <si>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</si>
  <si>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</si>
  <si>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</si>
  <si>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</si>
  <si>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</si>
  <si>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</si>
  <si>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</si>
  <si>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</si>
  <si>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</si>
  <si>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</si>
  <si>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</si>
  <si>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</si>
  <si>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</si>
  <si>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</si>
  <si>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</si>
  <si>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</si>
  <si>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</si>
  <si>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</si>
  <si>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</si>
  <si>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</si>
  <si>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</si>
  <si>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</si>
  <si>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</si>
  <si>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</si>
  <si>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</si>
  <si>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</si>
  <si>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</si>
  <si>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</si>
  <si>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</si>
  <si>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</si>
  <si>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</si>
  <si>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</si>
  <si>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</si>
  <si>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</si>
  <si>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</si>
  <si>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</si>
  <si>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</si>
  <si>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</si>
  <si>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</si>
  <si>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</si>
  <si>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</si>
  <si>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</si>
  <si>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</si>
  <si>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</si>
  <si>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</si>
  <si>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</si>
  <si>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</si>
  <si>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</si>
  <si>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</si>
  <si>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</si>
  <si>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</si>
  <si>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</si>
  <si>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</si>
  <si>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</si>
  <si>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</si>
  <si>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</si>
  <si>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</si>
  <si>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</si>
  <si>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</si>
  <si>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</si>
  <si>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</si>
  <si>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</si>
  <si>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</si>
  <si>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</si>
  <si>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</si>
  <si>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</si>
  <si>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</si>
  <si>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</si>
  <si>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</si>
  <si>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</si>
  <si>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</si>
  <si>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</si>
  <si>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</si>
  <si>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</si>
  <si>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</si>
  <si>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</si>
  <si>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</si>
  <si>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</si>
  <si>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</si>
  <si>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</si>
  <si>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</si>
  <si>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</si>
  <si>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</si>
  <si>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</si>
  <si>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</si>
  <si>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</si>
  <si>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</si>
  <si>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</si>
  <si>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</si>
  <si>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</si>
  <si>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</si>
  <si>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</si>
  <si>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</si>
  <si>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</si>
  <si>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</si>
  <si>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</si>
  <si>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</si>
  <si>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</si>
  <si>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</si>
  <si>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</si>
  <si>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</si>
  <si>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</si>
  <si>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</si>
  <si>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</si>
  <si>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</si>
  <si>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</si>
  <si>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</si>
  <si>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</si>
  <si>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</si>
  <si>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</si>
  <si>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</si>
  <si>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</si>
  <si>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</si>
  <si>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</si>
  <si>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</si>
  <si>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</si>
  <si>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</si>
  <si>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</si>
  <si>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</si>
  <si>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</si>
  <si>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</si>
  <si>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</si>
  <si>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</si>
  <si>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</si>
  <si>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</si>
  <si>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</si>
  <si>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</si>
  <si>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</si>
  <si>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</si>
  <si>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</si>
  <si>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</si>
  <si>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</si>
  <si>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</si>
  <si>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</si>
  <si>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</si>
  <si>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</si>
  <si>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</si>
  <si>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</si>
  <si>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</si>
  <si>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</si>
  <si>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</si>
  <si>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</si>
  <si>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</si>
  <si>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</si>
  <si>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</si>
  <si>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</si>
  <si>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</si>
  <si>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</si>
  <si>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</si>
  <si>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</si>
  <si>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</si>
  <si>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</si>
  <si>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</si>
  <si>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</si>
  <si>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</si>
  <si>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</si>
  <si>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</si>
  <si>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</si>
  <si>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</si>
  <si>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</si>
  <si>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</si>
  <si>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</si>
  <si>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</si>
  <si>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</si>
  <si>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</si>
  <si>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</si>
  <si>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</si>
  <si>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</si>
  <si>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</si>
  <si>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</si>
  <si>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</si>
  <si>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</si>
  <si>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</si>
  <si>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</si>
  <si>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</si>
  <si>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</si>
  <si>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</si>
  <si>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</si>
  <si>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</si>
  <si>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</si>
  <si>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</si>
  <si>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</si>
  <si>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</si>
  <si>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</si>
  <si>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</si>
  <si>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</si>
  <si>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</si>
  <si>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</si>
  <si>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</si>
  <si>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</si>
  <si>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</si>
  <si>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</si>
  <si>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</si>
  <si>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</si>
  <si>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</si>
  <si>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</si>
  <si>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</si>
  <si>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</si>
  <si>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</si>
  <si>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</si>
  <si>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</si>
  <si>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</si>
  <si>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</si>
  <si>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</si>
  <si>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</si>
  <si>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</si>
  <si>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</si>
  <si>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</si>
  <si>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</si>
  <si>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</si>
  <si>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</si>
  <si>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</si>
  <si>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</si>
  <si>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</si>
  <si>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</si>
  <si>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</si>
  <si>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</si>
  <si>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</si>
  <si>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</si>
  <si>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</si>
  <si>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</si>
  <si>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</si>
  <si>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</si>
  <si>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</si>
  <si>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</si>
  <si>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</si>
  <si>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</si>
  <si>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</si>
  <si>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</si>
  <si>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</si>
  <si>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</si>
  <si>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</si>
  <si>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</si>
  <si>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</si>
  <si>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</si>
  <si>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</si>
  <si>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</si>
  <si>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</si>
  <si>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</si>
  <si>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</si>
  <si>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</si>
  <si>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</si>
  <si>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</si>
  <si>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</si>
  <si>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</si>
  <si>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</si>
  <si>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</si>
  <si>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</si>
  <si>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</si>
  <si>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</si>
  <si>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</si>
  <si>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</si>
  <si>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</si>
  <si>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</si>
  <si>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</si>
  <si>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</si>
  <si>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</si>
  <si>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</si>
  <si>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</si>
  <si>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</si>
  <si>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</si>
  <si>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</si>
  <si>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</si>
  <si>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</si>
  <si>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</si>
  <si>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</si>
  <si>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</si>
  <si>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</si>
  <si>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</si>
  <si>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</si>
  <si>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</si>
  <si>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</si>
  <si>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</si>
  <si>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</si>
  <si>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</si>
  <si>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</si>
  <si>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</si>
  <si>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</si>
  <si>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</si>
  <si>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</si>
  <si>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</si>
  <si>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</si>
  <si>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</si>
  <si>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</si>
  <si>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</si>
  <si>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</si>
  <si>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</si>
  <si>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</si>
  <si>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</si>
  <si>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</si>
  <si>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</si>
  <si>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</si>
  <si>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</si>
  <si>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</si>
  <si>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</si>
  <si>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</si>
  <si>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</si>
  <si>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</si>
  <si>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</si>
  <si>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</si>
  <si>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</si>
  <si>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</si>
  <si>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</si>
  <si>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</si>
  <si>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</si>
  <si>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</si>
  <si>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</si>
  <si>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</si>
  <si>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</si>
  <si>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</si>
  <si>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</si>
  <si>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</si>
  <si>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</si>
  <si>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</si>
  <si>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</si>
  <si>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</si>
  <si>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</si>
  <si>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</si>
  <si>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</si>
  <si>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</si>
  <si>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</si>
  <si>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</si>
  <si>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</si>
  <si>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</si>
  <si>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</si>
  <si>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</si>
  <si>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</si>
  <si>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</si>
  <si>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</si>
  <si>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</si>
  <si>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</si>
  <si>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</si>
  <si>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</si>
  <si>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</si>
  <si>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</si>
  <si>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</si>
  <si>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</si>
  <si>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</si>
  <si>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</si>
  <si>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</si>
  <si>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</si>
  <si>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</si>
  <si>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</si>
  <si>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</si>
  <si>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</si>
  <si>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</si>
  <si>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</si>
  <si>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</si>
  <si>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</si>
  <si>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</si>
  <si>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</si>
  <si>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</si>
  <si>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</si>
  <si>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</si>
  <si>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</si>
  <si>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</si>
  <si>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</si>
  <si>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</si>
  <si>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</si>
  <si>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</si>
  <si>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</si>
  <si>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</si>
  <si>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</si>
  <si>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</si>
  <si>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</si>
  <si>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</si>
  <si>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</si>
  <si>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</si>
  <si>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</si>
  <si>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</si>
  <si>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</si>
  <si>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</si>
  <si>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</si>
  <si>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</si>
  <si>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</si>
  <si>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</si>
  <si>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</si>
  <si>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</si>
  <si>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</si>
  <si>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</si>
  <si>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</si>
  <si>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</si>
  <si>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</si>
  <si>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</si>
  <si>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</si>
  <si>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</si>
  <si>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</si>
  <si>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</si>
  <si>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</si>
  <si>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</si>
  <si>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</si>
  <si>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</si>
  <si>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</si>
  <si>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</si>
  <si>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</si>
  <si>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</si>
  <si>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</si>
  <si>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</si>
  <si>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</si>
  <si>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</si>
  <si>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</si>
  <si>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</si>
  <si>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</si>
  <si>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</si>
  <si>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</si>
  <si>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</si>
  <si>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</si>
  <si>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</si>
  <si>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</si>
  <si>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</si>
  <si>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</si>
  <si>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</si>
  <si>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</si>
  <si>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</si>
  <si>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</si>
  <si>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</si>
  <si>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</si>
  <si>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</si>
  <si>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</si>
  <si>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</si>
  <si>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</si>
  <si>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</si>
  <si>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</si>
  <si>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</si>
  <si>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</si>
  <si>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</si>
  <si>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</si>
  <si>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</si>
  <si>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</si>
  <si>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</si>
  <si>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</si>
  <si>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</si>
  <si>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</si>
  <si>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</si>
  <si>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</si>
  <si>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</si>
  <si>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</si>
  <si>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</si>
  <si>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</si>
  <si>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</si>
  <si>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</si>
  <si>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</si>
  <si>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</si>
  <si>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</si>
  <si>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</si>
  <si>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</si>
  <si>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</si>
  <si>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</si>
  <si>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</si>
  <si>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</si>
  <si>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</si>
  <si>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</si>
  <si>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</si>
  <si>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</si>
  <si>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</si>
  <si>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</si>
  <si>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</si>
  <si>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</si>
  <si>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</si>
  <si>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</si>
  <si>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</si>
  <si>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</si>
  <si>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</si>
  <si>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</si>
  <si>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</si>
  <si>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</si>
  <si>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</si>
  <si>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</si>
  <si>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</si>
  <si>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</si>
  <si>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</si>
  <si>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</si>
  <si>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</si>
  <si>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</si>
  <si>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</si>
  <si>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</si>
  <si>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</si>
  <si>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</si>
  <si>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</si>
  <si>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</si>
  <si>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</si>
  <si>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</si>
  <si>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</si>
  <si>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</si>
  <si>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</si>
  <si>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</si>
  <si>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</si>
  <si>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</si>
  <si>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</si>
  <si>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</si>
  <si>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</si>
  <si>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</si>
  <si>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</si>
  <si>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</si>
  <si>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</si>
  <si>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</si>
  <si>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</si>
  <si>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</si>
  <si>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</si>
  <si>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</si>
  <si>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</si>
  <si>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</si>
  <si>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</si>
  <si>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</si>
  <si>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</si>
  <si>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</si>
  <si>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</si>
  <si>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</si>
  <si>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</si>
  <si>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</si>
  <si>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</si>
  <si>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</si>
  <si>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</si>
  <si>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</si>
  <si>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</si>
  <si>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</si>
  <si>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</si>
  <si>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</si>
  <si>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</si>
  <si>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</si>
  <si>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</si>
  <si>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</si>
  <si>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</si>
  <si>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</si>
  <si>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</si>
  <si>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</si>
  <si>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</si>
  <si>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</si>
  <si>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</si>
  <si>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</si>
  <si>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</si>
  <si>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</si>
  <si>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</si>
  <si>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</si>
  <si>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</si>
  <si>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</si>
  <si>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</si>
  <si>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</si>
  <si>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</si>
  <si>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</si>
  <si>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</si>
  <si>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</si>
  <si>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</si>
  <si>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</si>
  <si>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</si>
  <si>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</si>
  <si>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</si>
  <si>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</si>
  <si>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</si>
  <si>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</si>
  <si>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</si>
  <si>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</si>
  <si>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</si>
  <si>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</si>
  <si>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</si>
  <si>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</si>
  <si>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</si>
  <si>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</si>
  <si>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</si>
  <si>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</si>
  <si>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</si>
  <si>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</si>
  <si>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</si>
  <si>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</si>
  <si>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</si>
  <si>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</si>
  <si>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</si>
  <si>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</si>
  <si>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</si>
  <si>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</si>
  <si>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</si>
  <si>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</si>
  <si>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</si>
  <si>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</si>
  <si>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</si>
  <si>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</si>
  <si>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</si>
  <si>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</si>
  <si>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</si>
  <si>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</si>
  <si>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</si>
  <si>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</si>
  <si>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</si>
  <si>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</si>
  <si>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</si>
  <si>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</si>
  <si>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</si>
  <si>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</si>
  <si>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</si>
  <si>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</si>
  <si>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</si>
  <si>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</si>
  <si>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</si>
  <si>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</si>
  <si>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</si>
  <si>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</si>
  <si>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</si>
  <si>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</si>
  <si>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</si>
  <si>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</si>
  <si>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</si>
  <si>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</si>
  <si>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</si>
  <si>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</si>
  <si>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</si>
  <si>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</si>
  <si>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</si>
  <si>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</si>
  <si>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</si>
  <si>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</si>
  <si>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</si>
  <si>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</si>
  <si>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</si>
  <si>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</si>
  <si>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</si>
  <si>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</si>
  <si>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</si>
  <si>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</si>
  <si>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</si>
  <si>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</si>
  <si>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</si>
  <si>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</si>
  <si>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</si>
  <si>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</si>
  <si>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</si>
  <si>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</si>
  <si>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</si>
  <si>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</si>
  <si>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</si>
  <si>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</si>
  <si>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</si>
  <si>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</si>
  <si>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</si>
  <si>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</si>
  <si>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</si>
  <si>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</si>
  <si>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</si>
  <si>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</si>
  <si>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</si>
  <si>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</si>
  <si>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</si>
  <si>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</si>
  <si>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</si>
  <si>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</si>
  <si>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</si>
  <si>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</si>
  <si>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</si>
  <si>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</si>
  <si>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</si>
  <si>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</si>
  <si>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</si>
  <si>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</si>
  <si>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</si>
  <si>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</si>
  <si>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</si>
  <si>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</si>
  <si>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</si>
  <si>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</si>
  <si>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</si>
  <si>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</si>
  <si>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</si>
  <si>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</si>
  <si>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</si>
  <si>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</si>
  <si>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</si>
  <si>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</si>
  <si>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</si>
  <si>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</si>
  <si>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</si>
  <si>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</si>
  <si>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</si>
  <si>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</si>
  <si>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</si>
  <si>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</si>
  <si>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</si>
  <si>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</si>
  <si>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</si>
  <si>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</si>
  <si>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</si>
  <si>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</si>
  <si>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</si>
  <si>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</si>
  <si>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</si>
  <si>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</si>
  <si>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</si>
  <si>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</si>
  <si>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</si>
  <si>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</si>
  <si>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</si>
  <si>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</si>
  <si>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</si>
  <si>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</si>
  <si>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</si>
  <si>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</si>
  <si>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</si>
  <si>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</si>
  <si>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</si>
  <si>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</si>
  <si>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</si>
  <si>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</si>
  <si>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</si>
  <si>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</si>
  <si>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</si>
  <si>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</si>
  <si>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</si>
  <si>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</si>
  <si>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</si>
  <si>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</si>
  <si>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</si>
  <si>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</si>
  <si>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</si>
  <si>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</si>
  <si>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</si>
  <si>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</si>
  <si>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</si>
  <si>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</si>
  <si>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</si>
  <si>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</si>
  <si>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</si>
  <si>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</si>
  <si>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</si>
  <si>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</si>
  <si>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</si>
  <si>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</si>
  <si>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</si>
  <si>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</si>
  <si>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</si>
  <si>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</si>
  <si>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</si>
  <si>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</si>
  <si>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</si>
  <si>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</si>
  <si>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</si>
  <si>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</si>
  <si>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</si>
  <si>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</si>
  <si>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</si>
  <si>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</si>
  <si>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</si>
  <si>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</si>
  <si>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</si>
  <si>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</si>
  <si>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</si>
  <si>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</si>
  <si>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</si>
  <si>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</si>
  <si>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</si>
  <si>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</si>
  <si>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</si>
  <si>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</si>
  <si>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</si>
  <si>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</si>
  <si>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</si>
  <si>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</si>
  <si>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</si>
  <si>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</si>
  <si>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</si>
  <si>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</si>
  <si>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</si>
  <si>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</si>
  <si>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</si>
  <si>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</si>
  <si>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</si>
  <si>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</si>
  <si>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</si>
  <si>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</si>
  <si>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</si>
  <si>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</si>
  <si>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</si>
  <si>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</si>
  <si>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</si>
  <si>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</si>
  <si>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</si>
  <si>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</si>
  <si>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</si>
  <si>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</si>
  <si>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</si>
  <si>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</si>
  <si>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</si>
  <si>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</si>
  <si>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</si>
  <si>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</si>
  <si>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</si>
  <si>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</si>
  <si>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</si>
  <si>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</si>
  <si>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</si>
  <si>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</si>
  <si>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</si>
  <si>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</si>
  <si>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</si>
  <si>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</si>
  <si>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</si>
  <si>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</si>
  <si>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</si>
  <si>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</si>
  <si>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</si>
  <si>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</si>
  <si>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</si>
  <si>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</si>
  <si>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</si>
  <si>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</si>
  <si>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</si>
  <si>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</si>
  <si>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</si>
  <si>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</si>
  <si>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</si>
  <si>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</si>
  <si>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</si>
  <si>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</si>
  <si>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</si>
  <si>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</si>
  <si>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</si>
  <si>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</si>
  <si>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</si>
  <si>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</si>
  <si>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</si>
  <si>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</si>
  <si>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</si>
  <si>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</si>
  <si>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</si>
  <si>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</si>
  <si>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</si>
  <si>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</si>
  <si>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</si>
  <si>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</si>
  <si>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</si>
  <si>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</si>
  <si>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</si>
  <si>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</si>
  <si>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</si>
  <si>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</si>
  <si>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</si>
  <si>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</si>
  <si>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</si>
  <si>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</si>
  <si>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</si>
  <si>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</si>
  <si>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</si>
  <si>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</si>
  <si>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</si>
  <si>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</si>
  <si>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</si>
  <si>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</si>
  <si>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</si>
  <si>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</si>
  <si>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</si>
  <si>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</si>
  <si>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</si>
  <si>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</si>
  <si>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</si>
  <si>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</si>
  <si>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</si>
  <si>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</si>
  <si>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</si>
  <si>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</si>
  <si>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</si>
  <si>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</si>
  <si>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</si>
  <si>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</si>
  <si>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</si>
  <si>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</si>
  <si>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</si>
  <si>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</si>
  <si>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</si>
  <si>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</si>
  <si>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</si>
  <si>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</si>
  <si>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</si>
  <si>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</si>
  <si>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</si>
  <si>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</si>
  <si>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</si>
  <si>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</si>
  <si>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</si>
  <si>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</si>
  <si>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</si>
  <si>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</si>
  <si>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</si>
  <si>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</si>
  <si>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</si>
  <si>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</si>
  <si>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</si>
  <si>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</si>
  <si>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</si>
  <si>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</si>
  <si>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</si>
  <si>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</si>
  <si>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</si>
  <si>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</si>
  <si>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</si>
  <si>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</si>
  <si>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</si>
  <si>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</si>
  <si>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</si>
  <si>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</si>
  <si>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</si>
  <si>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</si>
  <si>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</si>
  <si>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</si>
  <si>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</si>
  <si>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</si>
  <si>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</si>
  <si>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</si>
  <si>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</si>
  <si>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</si>
  <si>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</si>
  <si>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</si>
  <si>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</si>
  <si>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</si>
  <si>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</si>
  <si>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</si>
  <si>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</si>
  <si>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</si>
  <si>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</si>
  <si>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</si>
  <si>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</si>
  <si>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</si>
  <si>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</si>
  <si>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</si>
  <si>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</si>
  <si>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</si>
  <si>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</si>
  <si>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</si>
  <si>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</si>
  <si>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</si>
  <si>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</si>
  <si>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</si>
  <si>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</si>
  <si>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</si>
  <si>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</si>
  <si>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</si>
  <si>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</si>
  <si>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</si>
  <si>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</si>
  <si>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</si>
  <si>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</si>
  <si>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</si>
  <si>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</si>
  <si>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</si>
  <si>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</si>
  <si>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</si>
  <si>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</si>
  <si>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</si>
  <si>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</si>
  <si>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</si>
  <si>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</si>
  <si>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</si>
  <si>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</si>
  <si>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</si>
  <si>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</si>
  <si>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</si>
  <si>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</si>
  <si>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</si>
  <si>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</si>
  <si>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</si>
  <si>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</si>
  <si>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</si>
  <si>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</si>
  <si>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</si>
  <si>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</si>
  <si>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</si>
  <si>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</si>
  <si>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</si>
  <si>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</si>
  <si>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</si>
  <si>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</si>
  <si>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</si>
  <si>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</si>
  <si>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</si>
  <si>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</si>
  <si>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</si>
  <si>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</si>
  <si>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</si>
  <si>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</si>
  <si>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</si>
  <si>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</si>
  <si>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</si>
  <si>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</si>
  <si>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</si>
  <si>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</si>
  <si>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</si>
  <si>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</si>
  <si>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</si>
  <si>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</si>
  <si>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</si>
  <si>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</si>
  <si>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</si>
  <si>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</si>
  <si>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</si>
  <si>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</si>
  <si>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</si>
  <si>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</si>
  <si>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</si>
  <si>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</si>
  <si>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</si>
  <si>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</si>
  <si>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</si>
  <si>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</si>
  <si>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</si>
  <si>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</si>
  <si>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</si>
  <si>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</si>
  <si>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</si>
  <si>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</si>
  <si>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</si>
  <si>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</si>
  <si>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</si>
  <si>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</si>
  <si>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</si>
  <si>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</si>
  <si>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</si>
  <si>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</si>
  <si>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</si>
  <si>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</si>
  <si>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</si>
  <si>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</si>
  <si>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</si>
  <si>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</si>
  <si>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</si>
  <si>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</si>
  <si>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</si>
  <si>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</si>
  <si>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</si>
  <si>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</si>
  <si>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</si>
  <si>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</si>
  <si>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</si>
  <si>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</si>
  <si>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</si>
  <si>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</si>
  <si>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</si>
  <si>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</si>
  <si>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</si>
  <si>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</si>
  <si>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</si>
  <si>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</si>
  <si>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</si>
  <si>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</si>
  <si>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</si>
  <si>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</si>
  <si>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</si>
  <si>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</si>
  <si>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</si>
  <si>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</si>
  <si>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</si>
  <si>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</si>
  <si>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</si>
  <si>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</si>
  <si>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</si>
  <si>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</si>
  <si>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</si>
  <si>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</si>
  <si>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</si>
  <si>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</si>
  <si>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</si>
  <si>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</si>
  <si>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</si>
  <si>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</si>
  <si>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</si>
  <si>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</si>
  <si>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</si>
  <si>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</si>
  <si>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</si>
  <si>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</si>
  <si>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</si>
  <si>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</si>
  <si>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</si>
  <si>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</si>
  <si>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</si>
  <si>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</si>
  <si>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</si>
  <si>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</si>
  <si>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</si>
  <si>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</si>
  <si>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</si>
  <si>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</si>
  <si>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</si>
  <si>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</si>
  <si>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</si>
  <si>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</si>
  <si>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</si>
  <si>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</si>
  <si>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</si>
  <si>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</si>
  <si>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</si>
  <si>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</si>
  <si>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</si>
  <si>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</si>
  <si>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</si>
  <si>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</si>
  <si>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</si>
  <si>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</si>
  <si>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</si>
  <si>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</si>
  <si>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</si>
  <si>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</si>
  <si>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</si>
  <si>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</si>
  <si>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</si>
  <si>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</si>
  <si>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</si>
  <si>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</si>
  <si>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</si>
  <si>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</si>
  <si>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</si>
  <si>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</si>
  <si>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</si>
  <si>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</si>
  <si>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</si>
  <si>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</si>
  <si>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</si>
  <si>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</si>
  <si>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</si>
  <si>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</si>
  <si>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</si>
  <si>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</si>
  <si>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</si>
  <si>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</si>
  <si>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</si>
  <si>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</si>
  <si>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</si>
  <si>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</si>
  <si>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</si>
  <si>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</si>
  <si>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</si>
  <si>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</si>
  <si>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</si>
  <si>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</si>
  <si>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</si>
  <si>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</si>
  <si>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</si>
  <si>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</si>
  <si>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</si>
  <si>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</si>
  <si>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</si>
  <si>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</si>
  <si>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</si>
  <si>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</si>
  <si>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</si>
  <si>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</si>
  <si>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</si>
  <si>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</si>
  <si>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</si>
  <si>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</si>
  <si>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</si>
  <si>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</si>
  <si>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</si>
  <si>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</si>
  <si>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</si>
  <si>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</si>
  <si>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</si>
  <si>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</si>
  <si>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</si>
  <si>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</si>
  <si>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</si>
  <si>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</si>
  <si>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</si>
  <si>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</si>
  <si>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</si>
  <si>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</si>
  <si>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</si>
  <si>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</si>
  <si>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</si>
  <si>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</si>
  <si>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</si>
  <si>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</si>
  <si>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</si>
  <si>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</si>
  <si>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</si>
  <si>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</si>
  <si>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</si>
  <si>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</si>
  <si>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</si>
  <si>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</si>
  <si>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</si>
  <si>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</si>
  <si>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</si>
  <si>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</si>
  <si>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</si>
  <si>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</si>
  <si>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</si>
  <si>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</si>
  <si>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</si>
  <si>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</si>
  <si>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</si>
  <si>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</si>
  <si>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</si>
  <si>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</si>
  <si>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</si>
  <si>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</si>
  <si>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</si>
  <si>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</si>
  <si>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</si>
  <si>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</si>
  <si>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</si>
  <si>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</si>
  <si>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</si>
  <si>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</si>
  <si>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</si>
  <si>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</si>
  <si>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</si>
  <si>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</si>
  <si>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</si>
  <si>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</si>
  <si>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</si>
  <si>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</si>
  <si>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</si>
  <si>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</si>
  <si>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</si>
  <si>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</si>
  <si>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</si>
  <si>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</si>
  <si>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</si>
  <si>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</si>
  <si>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</si>
  <si>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</si>
  <si>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</si>
  <si>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</si>
  <si>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</si>
  <si>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</si>
  <si>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</si>
  <si>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</si>
  <si>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</si>
  <si>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</si>
  <si>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</si>
  <si>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</si>
  <si>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</si>
  <si>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</si>
  <si>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</si>
  <si>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</si>
  <si>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</si>
  <si>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</si>
  <si>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</si>
  <si>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</si>
  <si>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</si>
  <si>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</si>
  <si>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</si>
  <si>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</si>
  <si>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</si>
  <si>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</si>
  <si>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</si>
  <si>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</si>
  <si>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</si>
  <si>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</si>
  <si>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</si>
  <si>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</si>
  <si>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</si>
  <si>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</si>
  <si>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</si>
  <si>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</si>
  <si>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</si>
  <si>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</si>
  <si>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</si>
  <si>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</si>
  <si>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</si>
  <si>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</si>
  <si>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</si>
  <si>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</si>
  <si>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</si>
  <si>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</si>
  <si>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</si>
  <si>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</si>
  <si>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</si>
  <si>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</si>
  <si>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</si>
  <si>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</si>
  <si>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</si>
  <si>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</si>
  <si>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</si>
  <si>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</si>
  <si>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</si>
  <si>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</si>
  <si>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</si>
  <si>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</si>
  <si>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</si>
  <si>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</si>
  <si>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</si>
  <si>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</si>
  <si>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</si>
  <si>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</si>
  <si>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</si>
  <si>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</si>
  <si>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</si>
  <si>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</si>
  <si>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</si>
  <si>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</si>
  <si>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</si>
  <si>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</si>
  <si>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</si>
  <si>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</si>
  <si>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</si>
  <si>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</si>
  <si>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</si>
  <si>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</si>
  <si>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</si>
  <si>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</si>
  <si>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</si>
  <si>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</si>
  <si>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</si>
  <si>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</si>
  <si>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</si>
  <si>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</si>
  <si>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</si>
  <si>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</si>
  <si>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</si>
  <si>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</si>
  <si>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</si>
  <si>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</si>
  <si>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</si>
  <si>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</si>
  <si>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</si>
  <si>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</si>
  <si>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</si>
  <si>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</si>
  <si>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</si>
  <si>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</si>
  <si>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</si>
  <si>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</si>
  <si>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</si>
  <si>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</si>
  <si>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</si>
  <si>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</si>
  <si>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</si>
  <si>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</si>
  <si>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</si>
  <si>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</si>
  <si>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</si>
  <si>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</si>
  <si>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</si>
  <si>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</si>
  <si>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</si>
  <si>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</si>
  <si>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</si>
  <si>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</si>
  <si>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</si>
  <si>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</si>
  <si>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</si>
  <si>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</si>
  <si>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</si>
  <si>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</si>
  <si>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</si>
  <si>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</si>
  <si>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</si>
  <si>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</si>
  <si>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</si>
  <si>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</si>
  <si>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</si>
  <si>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</si>
  <si>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</si>
  <si>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</si>
  <si>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</si>
  <si>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</si>
  <si>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</si>
  <si>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</si>
  <si>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</si>
  <si>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</si>
  <si>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</si>
  <si>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</si>
  <si>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</si>
  <si>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</si>
  <si>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</si>
  <si>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</si>
  <si>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</si>
  <si>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</si>
  <si>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</si>
  <si>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</si>
  <si>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</si>
  <si>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</si>
  <si>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</si>
  <si>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</si>
  <si>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</si>
  <si>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</si>
  <si>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</si>
  <si>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</si>
  <si>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</si>
  <si>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</si>
  <si>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</si>
  <si>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</si>
  <si>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</si>
  <si>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</si>
  <si>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</si>
  <si>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</si>
  <si>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</si>
  <si>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</si>
  <si>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</si>
  <si>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</si>
  <si>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</si>
  <si>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</si>
  <si>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</si>
  <si>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</si>
  <si>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</si>
  <si>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</si>
  <si>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</si>
  <si>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</si>
  <si>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</si>
  <si>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</si>
  <si>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</si>
  <si>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</si>
  <si>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</si>
  <si>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</si>
  <si>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</si>
  <si>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</si>
  <si>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</si>
  <si>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</si>
  <si>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</si>
  <si>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</si>
  <si>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</si>
  <si>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</si>
  <si>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</si>
  <si>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</si>
  <si>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</si>
  <si>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</si>
  <si>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</si>
  <si>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</si>
  <si>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</si>
  <si>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</si>
  <si>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</si>
  <si>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</si>
  <si>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</si>
  <si>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</si>
  <si>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</si>
  <si>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</si>
  <si>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</si>
  <si>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</si>
  <si>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</si>
  <si>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</si>
  <si>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</si>
  <si>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</si>
  <si>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</si>
  <si>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</si>
  <si>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</si>
  <si>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</si>
  <si>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</si>
  <si>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</si>
  <si>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</si>
  <si>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</si>
  <si>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</si>
  <si>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</si>
  <si>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</si>
  <si>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</si>
  <si>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</si>
  <si>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</si>
  <si>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</si>
  <si>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</si>
  <si>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</si>
  <si>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</si>
  <si>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</si>
  <si>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</si>
  <si>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</si>
  <si>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</si>
  <si>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</si>
  <si>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</si>
  <si>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</si>
  <si>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</si>
  <si>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</si>
  <si>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</si>
  <si>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</si>
  <si>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</si>
  <si>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</si>
  <si>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</si>
  <si>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</si>
  <si>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</si>
  <si>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</si>
  <si>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</si>
  <si>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</si>
  <si>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</si>
  <si>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</si>
  <si>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</si>
  <si>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</si>
  <si>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</si>
  <si>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</si>
  <si>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</si>
  <si>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</si>
  <si>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</si>
  <si>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</si>
  <si>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</si>
  <si>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</si>
  <si>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</si>
  <si>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</si>
  <si>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</si>
  <si>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</si>
  <si>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</si>
  <si>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</si>
  <si>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</si>
  <si>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</si>
  <si>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</si>
  <si>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</si>
  <si>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</si>
  <si>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</si>
  <si>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</si>
  <si>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</si>
  <si>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</si>
  <si>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</si>
  <si>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</si>
  <si>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</si>
  <si>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</si>
  <si>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</si>
  <si>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</si>
  <si>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</si>
  <si>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</si>
  <si>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</si>
  <si>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</si>
  <si>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</si>
  <si>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</si>
  <si>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</si>
  <si>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</si>
  <si>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</si>
  <si>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</si>
  <si>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</si>
  <si>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</si>
  <si>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</si>
  <si>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</si>
  <si>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</si>
  <si>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</si>
  <si>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</si>
  <si>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</si>
  <si>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</si>
  <si>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</si>
  <si>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</si>
  <si>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</si>
  <si>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</si>
  <si>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</si>
  <si>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</si>
  <si>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</si>
  <si>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</si>
  <si>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</si>
  <si>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</si>
  <si>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</si>
  <si>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</si>
  <si>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</si>
  <si>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</si>
  <si>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</si>
  <si>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</si>
  <si>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</si>
  <si>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</si>
  <si>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</si>
  <si>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</si>
  <si>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</si>
  <si>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</si>
  <si>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</si>
  <si>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</si>
  <si>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</si>
  <si>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</si>
  <si>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</si>
  <si>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</si>
  <si>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</si>
  <si>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</si>
  <si>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</si>
  <si>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</si>
  <si>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</si>
  <si>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</si>
  <si>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</si>
  <si>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</si>
  <si>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</si>
  <si>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</si>
  <si>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</si>
  <si>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</si>
  <si>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</si>
  <si>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</si>
  <si>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</si>
  <si>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</si>
  <si>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</si>
  <si>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</si>
  <si>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</si>
  <si>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</si>
  <si>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</si>
  <si>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</si>
  <si>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</si>
  <si>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</si>
  <si>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</si>
  <si>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</si>
  <si>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</si>
  <si>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</si>
  <si>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</si>
  <si>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</si>
  <si>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</si>
  <si>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</si>
  <si>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</si>
  <si>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</si>
  <si>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</si>
  <si>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</si>
  <si>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</si>
  <si>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</si>
  <si>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</si>
  <si>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</si>
  <si>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</si>
  <si>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</si>
  <si>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</si>
  <si>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</si>
  <si>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</si>
  <si>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</si>
  <si>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</si>
  <si>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</si>
  <si>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</si>
  <si>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</si>
  <si>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</si>
  <si>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</si>
  <si>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</si>
  <si>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</si>
  <si>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</si>
  <si>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</si>
  <si>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</si>
  <si>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</si>
  <si>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</si>
  <si>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</si>
  <si>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</si>
  <si>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</si>
  <si>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</si>
  <si>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</si>
  <si>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</si>
  <si>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</si>
  <si>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</si>
  <si>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</si>
  <si>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</si>
  <si>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</si>
  <si>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</si>
  <si>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</si>
  <si>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</si>
  <si>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</si>
  <si>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</si>
  <si>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</si>
  <si>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</si>
  <si>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</si>
  <si>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</si>
  <si>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</si>
  <si>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</si>
  <si>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</si>
  <si>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</si>
  <si>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</si>
  <si>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</si>
  <si>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</si>
  <si>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</si>
  <si>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</si>
  <si>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</si>
  <si>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</si>
  <si>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</si>
  <si>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</si>
  <si>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</si>
  <si>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</si>
  <si>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</si>
  <si>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</si>
  <si>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</si>
  <si>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</si>
  <si>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</si>
  <si>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</si>
  <si>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</si>
  <si>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</si>
  <si>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</si>
  <si>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</si>
  <si>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</si>
  <si>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</si>
  <si>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</si>
  <si>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</si>
  <si>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</si>
  <si>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</si>
  <si>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</si>
  <si>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</si>
  <si>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</si>
  <si>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</si>
  <si>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</si>
  <si>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</si>
  <si>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</si>
  <si>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</si>
  <si>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</si>
  <si>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</si>
  <si>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</si>
  <si>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</si>
  <si>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</si>
  <si>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</si>
  <si>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</si>
  <si>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</si>
  <si>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</si>
  <si>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</si>
  <si>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</si>
  <si>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</si>
  <si>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</si>
  <si>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</si>
  <si>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</si>
  <si>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</si>
  <si>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</si>
  <si>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</si>
  <si>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</si>
  <si>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</si>
  <si>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</si>
  <si>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</si>
  <si>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</si>
  <si>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</si>
  <si>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</si>
  <si>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</si>
  <si>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</si>
  <si>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</si>
  <si>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</si>
  <si>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</si>
  <si>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</si>
  <si>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</si>
  <si>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</si>
  <si>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</si>
  <si>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</si>
  <si>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</si>
  <si>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</si>
  <si>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</si>
  <si>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</si>
  <si>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</si>
  <si>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</si>
  <si>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</si>
  <si>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</si>
  <si>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</si>
  <si>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</si>
  <si>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</si>
  <si>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</si>
  <si>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</si>
  <si>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</si>
  <si>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</si>
  <si>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</si>
  <si>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</si>
  <si>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</si>
  <si>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</si>
  <si>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</si>
  <si>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</si>
  <si>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</si>
  <si>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</si>
  <si>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</si>
  <si>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</si>
  <si>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</si>
  <si>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</si>
  <si>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</si>
  <si>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</si>
  <si>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</si>
  <si>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</si>
  <si>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</si>
  <si>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</si>
  <si>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</si>
  <si>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</si>
  <si>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</si>
  <si>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</si>
  <si>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</si>
  <si>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</si>
  <si>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</si>
  <si>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</si>
  <si>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</si>
  <si>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</si>
  <si>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</si>
  <si>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</si>
  <si>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</si>
  <si>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</si>
  <si>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</si>
  <si>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</si>
  <si>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</si>
  <si>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</si>
  <si>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</si>
  <si>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</si>
  <si>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</si>
  <si>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</si>
  <si>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</si>
  <si>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</si>
  <si>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</si>
  <si>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</si>
  <si>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</si>
  <si>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</si>
  <si>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</si>
  <si>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</si>
  <si>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</si>
  <si>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</si>
  <si>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</si>
  <si>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</si>
  <si>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</si>
  <si>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</si>
  <si>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</si>
  <si>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</si>
  <si>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</si>
  <si>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</si>
  <si>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</si>
  <si>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</si>
  <si>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</si>
  <si>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</si>
  <si>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</si>
  <si>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</si>
  <si>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</si>
  <si>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</si>
  <si>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</si>
  <si>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</si>
  <si>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</si>
  <si>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</si>
  <si>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</si>
  <si>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</si>
  <si>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</si>
  <si>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</si>
  <si>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</si>
  <si>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</si>
  <si>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</si>
  <si>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</si>
  <si>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</si>
  <si>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</si>
  <si>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</si>
  <si>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</si>
  <si>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</si>
  <si>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</si>
  <si>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</si>
  <si>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</si>
  <si>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</si>
  <si>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</si>
  <si>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</si>
  <si>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</si>
  <si>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</si>
  <si>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</si>
  <si>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</si>
  <si>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</si>
  <si>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</si>
  <si>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</si>
  <si>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</si>
  <si>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</si>
  <si>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</si>
  <si>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</si>
  <si>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</si>
  <si>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</si>
  <si>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</si>
  <si>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</si>
  <si>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</si>
  <si>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</si>
  <si>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</si>
  <si>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</si>
  <si>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</si>
  <si>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</si>
  <si>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</si>
  <si>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</si>
  <si>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</si>
  <si>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</si>
  <si>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</si>
  <si>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</si>
  <si>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</si>
  <si>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</si>
  <si>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</si>
  <si>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</si>
  <si>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</si>
  <si>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</si>
  <si>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</si>
  <si>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</si>
  <si>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</si>
  <si>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</si>
  <si>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</si>
  <si>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</si>
  <si>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</si>
  <si>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</si>
  <si>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</si>
  <si>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</si>
  <si>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</si>
  <si>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</si>
  <si>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</si>
  <si>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</si>
  <si>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</si>
  <si>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</si>
  <si>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</si>
  <si>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</si>
  <si>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</si>
  <si>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</si>
  <si>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</si>
  <si>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</si>
  <si>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</si>
  <si>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</si>
  <si>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</si>
  <si>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</si>
  <si>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</si>
  <si>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</si>
  <si>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</si>
  <si>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</si>
  <si>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</si>
  <si>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</si>
  <si>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</si>
  <si>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</si>
  <si>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</si>
  <si>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</si>
  <si>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</si>
  <si>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</si>
  <si>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</si>
  <si>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</si>
  <si>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</si>
  <si>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</si>
  <si>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</si>
  <si>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</si>
  <si>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</si>
  <si>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</si>
  <si>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</si>
  <si>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</si>
  <si>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</si>
  <si>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</si>
  <si>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</si>
  <si>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</si>
  <si>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</si>
  <si>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</si>
  <si>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</si>
  <si>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</si>
  <si>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</si>
  <si>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</si>
  <si>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</si>
  <si>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</si>
  <si>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</si>
  <si>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</si>
  <si>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</si>
  <si>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</si>
  <si>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</si>
  <si>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</si>
  <si>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</si>
  <si>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</si>
  <si>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</si>
  <si>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</si>
  <si>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</si>
  <si>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</si>
  <si>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</si>
  <si>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</si>
  <si>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</si>
  <si>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</si>
  <si>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</si>
  <si>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</si>
  <si>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</si>
  <si>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</si>
  <si>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</si>
  <si>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</si>
  <si>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</si>
  <si>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</si>
  <si>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</si>
  <si>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</si>
  <si>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</si>
  <si>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</si>
  <si>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</si>
  <si>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</si>
  <si>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</si>
  <si>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</si>
  <si>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</si>
  <si>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</si>
  <si>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</si>
  <si>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</si>
  <si>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</si>
  <si>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</si>
  <si>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</si>
  <si>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</si>
  <si>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</si>
  <si>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</si>
  <si>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</si>
  <si>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</si>
  <si>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</si>
  <si>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</si>
  <si>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</si>
  <si>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</si>
  <si>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</si>
  <si>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</si>
  <si>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</si>
  <si>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</si>
  <si>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</si>
  <si>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</si>
  <si>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</si>
  <si>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</si>
  <si>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</si>
  <si>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</si>
  <si>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</si>
  <si>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</si>
  <si>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</si>
  <si>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</si>
  <si>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</si>
  <si>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</si>
  <si>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</si>
  <si>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</si>
  <si>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</si>
  <si>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</si>
  <si>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</si>
  <si>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</si>
  <si>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</si>
  <si>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</si>
  <si>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</si>
  <si>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</si>
  <si>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</si>
  <si>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</si>
  <si>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</si>
  <si>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</si>
  <si>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</si>
  <si>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</si>
  <si>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</si>
  <si>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</si>
  <si>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</si>
  <si>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</si>
  <si>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</si>
  <si>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</si>
  <si>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</si>
  <si>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</si>
  <si>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</si>
  <si>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</si>
  <si>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</si>
  <si>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</si>
  <si>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</si>
  <si>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</si>
  <si>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</si>
  <si>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</si>
  <si>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</si>
  <si>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</si>
  <si>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</si>
  <si>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</si>
  <si>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</si>
  <si>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</si>
  <si>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</si>
  <si>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</si>
  <si>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</si>
  <si>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</si>
  <si>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</si>
  <si>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</si>
  <si>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</si>
  <si>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</si>
  <si>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</si>
  <si>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</si>
  <si>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</si>
  <si>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</si>
  <si>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</si>
  <si>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</si>
  <si>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</si>
  <si>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</si>
  <si>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</si>
  <si>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</si>
  <si>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</si>
  <si>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</si>
  <si>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</si>
  <si>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</si>
  <si>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</si>
  <si>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</si>
  <si>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</si>
  <si>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</si>
  <si>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</si>
  <si>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</si>
  <si>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</si>
  <si>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</si>
  <si>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</si>
  <si>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</si>
  <si>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</si>
  <si>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</si>
  <si>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</si>
  <si>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</si>
  <si>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</si>
  <si>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</si>
  <si>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</si>
  <si>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</si>
  <si>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</si>
  <si>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</si>
  <si>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</si>
  <si>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</si>
  <si>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</si>
  <si>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</si>
  <si>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</si>
  <si>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</si>
  <si>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</si>
  <si>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</si>
  <si>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</si>
  <si>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</si>
  <si>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</si>
  <si>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</si>
  <si>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</si>
  <si>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</si>
  <si>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</si>
  <si>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</si>
  <si>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</si>
  <si>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</si>
  <si>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</si>
  <si>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</si>
  <si>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</si>
  <si>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</si>
  <si>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</si>
  <si>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</si>
  <si>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</si>
  <si>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</si>
  <si>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</si>
  <si>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</si>
  <si>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</si>
  <si>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</si>
  <si>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</si>
  <si>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</si>
  <si>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</si>
  <si>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</si>
  <si>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</si>
  <si>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</si>
  <si>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</si>
  <si>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</si>
  <si>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</si>
  <si>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</si>
  <si>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</si>
  <si>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</si>
  <si>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</si>
  <si>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</si>
  <si>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</si>
  <si>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</si>
  <si>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</si>
  <si>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</si>
  <si>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</si>
  <si>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</si>
  <si>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</si>
  <si>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</si>
  <si>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</si>
  <si>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</si>
  <si>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</si>
  <si>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</si>
  <si>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</si>
  <si>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</si>
  <si>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</si>
  <si>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</si>
  <si>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</si>
  <si>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</si>
  <si>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</si>
  <si>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</si>
  <si>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</si>
  <si>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</si>
  <si>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</si>
  <si>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</si>
  <si>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</si>
  <si>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</si>
  <si>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</si>
  <si>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</si>
  <si>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</si>
  <si>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</si>
  <si>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</si>
  <si>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</si>
  <si>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</si>
  <si>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</si>
  <si>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</si>
  <si>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</si>
  <si>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</si>
  <si>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</si>
  <si>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</si>
  <si>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</si>
  <si>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</si>
  <si>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</si>
  <si>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</si>
  <si>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</si>
  <si>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</si>
  <si>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</si>
  <si>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</si>
  <si>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</si>
  <si>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</si>
  <si>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</si>
  <si>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</si>
  <si>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</si>
  <si>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</si>
  <si>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</si>
  <si>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</si>
  <si>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</si>
  <si>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</si>
  <si>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</si>
  <si>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</si>
  <si>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</si>
  <si>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</si>
  <si>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</si>
  <si>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</si>
  <si>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</si>
  <si>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</si>
  <si>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</si>
  <si>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</si>
  <si>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</si>
  <si>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</si>
  <si>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</si>
  <si>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</si>
  <si>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</si>
  <si>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</si>
  <si>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</si>
  <si>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</si>
  <si>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</si>
  <si>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</si>
  <si>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</si>
  <si>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</si>
  <si>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</si>
  <si>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</si>
  <si>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</si>
  <si>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</si>
  <si>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</si>
  <si>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</si>
  <si>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</si>
  <si>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</si>
  <si>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</si>
  <si>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</si>
  <si>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</si>
  <si>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</si>
  <si>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</si>
  <si>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</si>
  <si>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</si>
  <si>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</si>
  <si>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</si>
  <si>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</si>
  <si>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</si>
  <si>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</si>
  <si>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</si>
  <si>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</si>
  <si>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</si>
  <si>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</si>
  <si>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</si>
  <si>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</si>
  <si>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</si>
  <si>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</si>
  <si>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</si>
  <si>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</si>
  <si>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</si>
  <si>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</si>
  <si>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</si>
  <si>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</si>
  <si>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</si>
  <si>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</si>
  <si>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</si>
  <si>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</si>
  <si>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</si>
  <si>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</si>
  <si>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</si>
  <si>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</si>
  <si>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</si>
  <si>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</si>
  <si>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</si>
  <si>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</si>
  <si>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</si>
  <si>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</si>
  <si>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</si>
  <si>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</si>
  <si>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</si>
  <si>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</si>
  <si>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</si>
  <si>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</si>
  <si>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</si>
  <si>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</si>
  <si>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</si>
  <si>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</si>
  <si>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</si>
  <si>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</si>
  <si>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</si>
  <si>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</si>
  <si>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</si>
  <si>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</si>
  <si>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</si>
  <si>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</si>
  <si>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</si>
  <si>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</si>
  <si>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</si>
  <si>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</si>
  <si>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</si>
  <si>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</si>
  <si>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</si>
  <si>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</si>
  <si>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</si>
  <si>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</si>
  <si>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</si>
  <si>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</si>
  <si>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</si>
  <si>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</si>
  <si>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</si>
  <si>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</si>
  <si>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</si>
  <si>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</si>
  <si>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</si>
  <si>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</si>
  <si>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</si>
  <si>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</si>
  <si>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</si>
  <si>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</si>
  <si>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</si>
  <si>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</si>
  <si>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</si>
  <si>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</si>
  <si>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</si>
  <si>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</si>
  <si>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</si>
  <si>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</si>
  <si>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</si>
  <si>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</si>
  <si>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</si>
  <si>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</si>
  <si>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</si>
  <si>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</si>
  <si>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</si>
  <si>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</si>
  <si>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</si>
  <si>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</si>
  <si>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</si>
  <si>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</si>
  <si>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</si>
  <si>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</si>
  <si>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</si>
  <si>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</si>
  <si>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</si>
  <si>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</si>
  <si>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</si>
  <si>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</si>
  <si>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</si>
  <si>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</si>
  <si>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</si>
  <si>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</si>
  <si>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</si>
  <si>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</si>
  <si>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</si>
  <si>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</si>
  <si>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</si>
  <si>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</si>
  <si>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</si>
  <si>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</si>
  <si>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</si>
  <si>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</si>
  <si>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</si>
  <si>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</si>
  <si>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</si>
  <si>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</si>
  <si>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</si>
  <si>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</si>
  <si>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</si>
  <si>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</si>
  <si>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</si>
  <si>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</si>
  <si>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</si>
  <si>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</si>
  <si>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</si>
  <si>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</si>
  <si>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</si>
  <si>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</si>
  <si>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</si>
  <si>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</si>
  <si>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</si>
  <si>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</si>
  <si>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</si>
  <si>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</si>
  <si>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</si>
  <si>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</si>
  <si>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</si>
  <si>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</si>
  <si>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</si>
  <si>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</si>
  <si>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</si>
  <si>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</si>
  <si>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</si>
  <si>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</si>
  <si>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</si>
  <si>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</si>
  <si>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</si>
  <si>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</si>
  <si>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</si>
  <si>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</si>
  <si>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</si>
  <si>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</si>
  <si>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</si>
  <si>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</si>
  <si>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</si>
  <si>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</si>
  <si>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</si>
  <si>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</si>
  <si>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</si>
  <si>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</si>
  <si>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</si>
  <si>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</si>
  <si>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</si>
  <si>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</si>
  <si>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</si>
  <si>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</si>
  <si>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</si>
  <si>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</si>
  <si>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</si>
  <si>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</si>
  <si>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</si>
  <si>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</si>
  <si>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</si>
  <si>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</si>
  <si>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</si>
  <si>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</si>
  <si>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</si>
  <si>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</si>
  <si>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</si>
  <si>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</si>
  <si>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</si>
  <si>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</si>
  <si>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</si>
  <si>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</si>
  <si>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</si>
  <si>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</si>
  <si>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</si>
  <si>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</si>
  <si>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</si>
  <si>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</si>
  <si>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</si>
  <si>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</si>
  <si>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</si>
  <si>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</si>
  <si>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</si>
  <si>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</si>
  <si>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</si>
  <si>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</si>
  <si>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</si>
  <si>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</si>
  <si>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</si>
  <si>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</si>
  <si>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</si>
  <si>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</si>
  <si>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</si>
  <si>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</si>
  <si>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</si>
  <si>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</si>
  <si>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</si>
  <si>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</si>
  <si>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</si>
  <si>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</si>
  <si>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</si>
  <si>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</si>
  <si>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</si>
  <si>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</si>
  <si>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</si>
  <si>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</si>
  <si>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</si>
  <si>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</si>
  <si>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</si>
  <si>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</si>
  <si>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</si>
  <si>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</si>
  <si>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</si>
  <si>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</si>
  <si>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</si>
  <si>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</si>
  <si>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</si>
  <si>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</si>
  <si>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</si>
  <si>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</si>
  <si>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</si>
  <si>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</si>
  <si>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</si>
  <si>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</si>
  <si>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</si>
  <si>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</si>
  <si>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</si>
  <si>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</si>
  <si>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</si>
  <si>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</si>
  <si>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</si>
  <si>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</si>
  <si>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</si>
  <si>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</si>
  <si>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</si>
  <si>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</si>
  <si>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</si>
  <si>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</si>
  <si>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</si>
  <si>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</si>
  <si>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</si>
  <si>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</si>
  <si>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</si>
  <si>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</si>
  <si>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</si>
  <si>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</si>
  <si>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</si>
  <si>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</si>
  <si>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</si>
  <si>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</si>
  <si>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</si>
  <si>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</si>
  <si>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</si>
  <si>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</si>
  <si>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</si>
  <si>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</si>
  <si>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</si>
  <si>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</si>
  <si>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</si>
  <si>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</si>
  <si>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</si>
  <si>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</si>
  <si>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</si>
  <si>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</si>
  <si>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</si>
  <si>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</si>
  <si>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</si>
  <si>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</si>
  <si>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</si>
  <si>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</si>
  <si>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</si>
  <si>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</si>
  <si>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</si>
  <si>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</si>
  <si>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</si>
  <si>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</si>
  <si>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</si>
  <si>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</si>
  <si>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</si>
  <si>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</si>
  <si>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</si>
  <si>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</si>
  <si>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</si>
  <si>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</si>
  <si>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</si>
  <si>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</si>
  <si>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</si>
  <si>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</si>
  <si>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</si>
  <si>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</si>
  <si>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</si>
  <si>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</si>
  <si>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</si>
  <si>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</si>
  <si>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</si>
  <si>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</si>
  <si>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</si>
  <si>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</si>
  <si>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</si>
  <si>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</si>
  <si>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</si>
  <si>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</si>
  <si>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</si>
  <si>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</si>
  <si>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</si>
  <si>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</si>
  <si>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</si>
  <si>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</si>
  <si>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</si>
  <si>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</si>
  <si>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</si>
  <si>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</si>
  <si>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</si>
  <si>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</si>
  <si>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</si>
  <si>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</si>
  <si>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</si>
  <si>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</si>
  <si>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</si>
  <si>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</si>
  <si>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</si>
  <si>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</si>
  <si>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</si>
  <si>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</si>
  <si>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</si>
  <si>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</si>
  <si>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</si>
  <si>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</si>
  <si>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</si>
  <si>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</si>
  <si>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</si>
  <si>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</si>
  <si>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</si>
  <si>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</si>
  <si>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</si>
  <si>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</si>
  <si>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</si>
  <si>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</si>
  <si>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</si>
  <si>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</si>
  <si>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</si>
  <si>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</si>
  <si>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</si>
  <si>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</si>
  <si>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</si>
  <si>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</si>
  <si>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</si>
  <si>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</si>
  <si>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</si>
  <si>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</si>
  <si>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</si>
  <si>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</si>
  <si>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</si>
  <si>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</si>
  <si>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</si>
  <si>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</si>
  <si>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</si>
  <si>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</si>
  <si>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</si>
  <si>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</si>
  <si>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</si>
  <si>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</si>
  <si>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</si>
  <si>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</si>
  <si>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</si>
  <si>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</si>
  <si>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</si>
  <si>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</si>
  <si>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</si>
  <si>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</si>
  <si>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</si>
  <si>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</si>
  <si>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</si>
  <si>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</si>
  <si>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</si>
  <si>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</si>
  <si>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</si>
  <si>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</si>
  <si>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</si>
  <si>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</si>
  <si>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</si>
  <si>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</si>
  <si>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</si>
  <si>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</si>
  <si>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</si>
  <si>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</si>
  <si>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</si>
  <si>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</si>
  <si>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</si>
  <si>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</si>
  <si>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</si>
  <si>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</si>
  <si>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</si>
  <si>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</si>
  <si>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</si>
  <si>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</si>
  <si>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</si>
  <si>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</si>
  <si>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</si>
  <si>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</si>
  <si>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</si>
  <si>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</si>
  <si>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</si>
  <si>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</si>
  <si>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</si>
  <si>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</si>
  <si>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</si>
  <si>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</si>
  <si>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</si>
  <si>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</si>
  <si>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</si>
  <si>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</si>
  <si>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</si>
  <si>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</si>
  <si>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</si>
  <si>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</si>
  <si>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</si>
  <si>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</si>
  <si>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</si>
  <si>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</si>
  <si>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</si>
  <si>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</si>
  <si>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</si>
  <si>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</si>
  <si>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</si>
  <si>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</si>
  <si>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</si>
  <si>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</si>
  <si>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</si>
  <si>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</si>
  <si>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</si>
  <si>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</si>
  <si>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</si>
  <si>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</si>
  <si>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</si>
  <si>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</si>
  <si>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</si>
  <si>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</si>
  <si>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</si>
  <si>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</si>
  <si>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</si>
  <si>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</si>
  <si>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</si>
  <si>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</si>
  <si>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</si>
  <si>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</si>
  <si>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</si>
  <si>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</si>
  <si>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</si>
  <si>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</si>
  <si>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</si>
  <si>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</si>
  <si>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</si>
  <si>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</si>
  <si>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</si>
  <si>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</si>
  <si>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</si>
  <si>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</si>
  <si>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</si>
  <si>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</si>
  <si>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</si>
  <si>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</si>
  <si>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</si>
  <si>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</si>
  <si>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</si>
  <si>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</si>
  <si>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</si>
  <si>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</si>
  <si>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</si>
  <si>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</si>
  <si>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</si>
  <si>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</si>
  <si>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</si>
  <si>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</si>
  <si>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</si>
  <si>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</si>
  <si>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</si>
  <si>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</si>
  <si>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</si>
  <si>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</si>
  <si>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</si>
  <si>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</si>
  <si>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</si>
  <si>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</si>
  <si>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</si>
  <si>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</si>
  <si>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</si>
  <si>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</si>
  <si>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</si>
  <si>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</si>
  <si>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</si>
  <si>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</si>
  <si>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</si>
  <si>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</si>
  <si>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</si>
  <si>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</si>
  <si>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</si>
  <si>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</si>
  <si>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</si>
  <si>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</si>
  <si>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</si>
  <si>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</si>
  <si>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</si>
  <si>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</si>
  <si>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</si>
  <si>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</si>
  <si>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</si>
  <si>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</si>
  <si>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</si>
  <si>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</si>
  <si>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</si>
  <si>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</si>
  <si>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</si>
  <si>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</si>
  <si>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</si>
  <si>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</si>
  <si>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</si>
  <si>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</si>
  <si>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</si>
  <si>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</si>
  <si>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</si>
  <si>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</si>
  <si>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</si>
  <si>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</si>
  <si>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</si>
  <si>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</si>
  <si>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</si>
  <si>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</si>
  <si>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</si>
  <si>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</si>
  <si>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</si>
  <si>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</si>
  <si>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</si>
  <si>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</si>
  <si>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</si>
  <si>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</si>
  <si>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</si>
  <si>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</si>
  <si>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</si>
  <si>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</si>
  <si>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</si>
  <si>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</si>
  <si>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</si>
  <si>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</si>
  <si>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</si>
  <si>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</si>
  <si>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</si>
  <si>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</si>
  <si>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</si>
  <si>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</si>
  <si>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</si>
  <si>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</si>
  <si>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</si>
  <si>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</si>
  <si>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</si>
  <si>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</si>
  <si>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</si>
  <si>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</si>
  <si>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</si>
  <si>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</si>
  <si>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</si>
  <si>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</si>
  <si>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</si>
  <si>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</si>
  <si>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</si>
  <si>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</si>
  <si>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</si>
  <si>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</si>
  <si>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</si>
  <si>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</si>
  <si>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</si>
  <si>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</si>
  <si>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</si>
  <si>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</si>
  <si>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</si>
  <si>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</si>
  <si>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</si>
  <si>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</si>
  <si>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</si>
  <si>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</si>
  <si>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</si>
  <si>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</si>
  <si>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</si>
  <si>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</si>
  <si>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</si>
  <si>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</si>
  <si>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</si>
  <si>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</si>
  <si>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</si>
  <si>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</si>
  <si>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</si>
  <si>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</si>
  <si>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</si>
  <si>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</si>
  <si>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</si>
  <si>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</si>
  <si>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</si>
  <si>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</si>
  <si>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</si>
  <si>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</si>
  <si>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</si>
  <si>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</si>
  <si>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</si>
  <si>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</si>
  <si>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</si>
  <si>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</si>
  <si>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</si>
  <si>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</si>
  <si>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</si>
  <si>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</si>
  <si>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</si>
  <si>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</si>
  <si>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</si>
  <si>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</si>
  <si>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</si>
  <si>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</si>
  <si>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</si>
  <si>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</si>
  <si>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</si>
  <si>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</si>
  <si>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</si>
  <si>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</si>
  <si>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</si>
  <si>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</si>
  <si>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</si>
  <si>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</si>
  <si>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</si>
  <si>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</si>
  <si>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</si>
  <si>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</si>
  <si>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</si>
  <si>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</si>
  <si>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</si>
  <si>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</si>
  <si>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</si>
  <si>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</si>
  <si>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</si>
  <si>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</si>
  <si>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</si>
  <si>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</si>
  <si>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</si>
  <si>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</si>
  <si>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</si>
  <si>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</si>
  <si>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</si>
  <si>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</si>
  <si>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</si>
  <si>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</si>
  <si>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</si>
  <si>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</si>
  <si>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</si>
  <si>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</si>
  <si>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</si>
  <si>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</si>
  <si>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</si>
  <si>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</si>
  <si>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</si>
  <si>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</si>
  <si>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</si>
  <si>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</si>
  <si>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</si>
  <si>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</si>
  <si>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</si>
  <si>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</si>
  <si>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</si>
  <si>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</si>
  <si>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</si>
  <si>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</si>
  <si>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</si>
  <si>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</si>
  <si>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</si>
  <si>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</si>
  <si>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</si>
  <si>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</si>
  <si>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</si>
  <si>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</si>
  <si>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</si>
  <si>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</si>
  <si>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</si>
  <si>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</si>
  <si>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</si>
  <si>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</si>
  <si>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</si>
  <si>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</si>
  <si>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</si>
  <si>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</si>
  <si>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</si>
  <si>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</si>
  <si>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</si>
  <si>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</si>
  <si>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</si>
  <si>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</si>
  <si>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</si>
  <si>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</si>
  <si>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</si>
  <si>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</si>
  <si>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</si>
  <si>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</si>
  <si>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</si>
  <si>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</si>
  <si>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</si>
  <si>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</si>
  <si>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</si>
  <si>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</si>
  <si>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</si>
  <si>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</si>
  <si>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</si>
  <si>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</si>
  <si>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</si>
  <si>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</si>
  <si>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</si>
  <si>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</si>
  <si>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</si>
  <si>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</si>
  <si>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</si>
  <si>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</si>
  <si>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</si>
  <si>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</si>
  <si>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</si>
  <si>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</si>
  <si>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</si>
  <si>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</si>
  <si>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</si>
  <si>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</si>
  <si>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</si>
  <si>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</si>
  <si>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</si>
  <si>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</si>
  <si>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</si>
  <si>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</si>
  <si>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</si>
  <si>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</si>
  <si>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</si>
  <si>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</si>
  <si>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</si>
  <si>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</si>
  <si>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</si>
  <si>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</si>
  <si>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</si>
  <si>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</si>
  <si>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</si>
  <si>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</si>
  <si>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</si>
  <si>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</si>
  <si>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</si>
  <si>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</si>
  <si>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</si>
  <si>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</si>
  <si>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</si>
  <si>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</si>
  <si>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</si>
  <si>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</si>
  <si>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</si>
  <si>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</si>
  <si>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</si>
  <si>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</si>
  <si>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</si>
  <si>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</si>
  <si>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</si>
  <si>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</si>
  <si>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</si>
  <si>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</si>
  <si>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</si>
  <si>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</si>
  <si>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</si>
  <si>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</si>
  <si>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</si>
  <si>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</si>
  <si>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</si>
  <si>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</si>
  <si>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</si>
  <si>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</si>
  <si>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</si>
  <si>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</si>
  <si>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</si>
  <si>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</si>
  <si>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</si>
  <si>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</si>
  <si>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</si>
  <si>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</si>
  <si>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</si>
  <si>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</si>
  <si>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</si>
  <si>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</si>
  <si>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</si>
  <si>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</si>
  <si>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</si>
  <si>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</si>
  <si>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</si>
  <si>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</si>
  <si>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</si>
  <si>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</si>
  <si>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</si>
  <si>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</si>
  <si>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</si>
  <si>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</si>
  <si>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</si>
  <si>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</si>
  <si>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</si>
  <si>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</si>
  <si>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</si>
  <si>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</si>
  <si>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</si>
  <si>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</si>
  <si>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</si>
  <si>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</si>
  <si>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</si>
  <si>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</si>
  <si>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</si>
  <si>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</si>
  <si>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</si>
  <si>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</si>
  <si>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</si>
  <si>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</si>
  <si>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</si>
  <si>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</si>
  <si>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</si>
  <si>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</si>
  <si>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</si>
  <si>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</si>
  <si>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</si>
  <si>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</si>
  <si>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</si>
  <si>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</si>
  <si>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</si>
  <si>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</si>
  <si>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</si>
  <si>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</si>
  <si>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</si>
  <si>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</si>
  <si>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</si>
  <si>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</si>
  <si>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</si>
  <si>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</si>
  <si>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</si>
  <si>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</si>
  <si>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</si>
  <si>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</si>
  <si>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</si>
  <si>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</si>
  <si>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</si>
  <si>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</si>
  <si>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</si>
  <si>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</si>
  <si>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</si>
  <si>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</si>
  <si>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</si>
  <si>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</si>
  <si>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</si>
  <si>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</si>
  <si>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</si>
  <si>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</si>
  <si>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</si>
  <si>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</si>
  <si>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</si>
  <si>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</si>
  <si>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</si>
  <si>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</si>
  <si>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</si>
  <si>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</si>
  <si>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</si>
  <si>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</si>
  <si>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CASTELNAU DE MONTMIRAL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</si>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</sst>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F105" activeCellId="0" sqref="F10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602968</v>
      </c>
      <c r="G10" s="25"/>
      <c r="H10" s="25"/>
    </row>
    <row r="11" customFormat="false" ht="15" hidden="false" customHeight="false" outlineLevel="0" collapsed="false">
      <c r="A11" s="26" t="s">
        <v>5183</v>
      </c>
      <c r="B11" s="30" t="n">
        <v>44077</v>
      </c>
      <c r="D11" s="26" t="s">
        <v>5184</v>
      </c>
      <c r="E11" s="29" t="n">
        <v>6320022</v>
      </c>
      <c r="G11" s="25"/>
      <c r="H11" s="25"/>
    </row>
    <row r="12" customFormat="false" ht="15" hidden="false" customHeight="false" outlineLevel="0" collapsed="false">
      <c r="A12" s="26" t="s">
        <v>5185</v>
      </c>
      <c r="B12" s="29" t="s">
        <v>5186</v>
      </c>
      <c r="D12" s="26" t="s">
        <v>5187</v>
      </c>
      <c r="E12" s="29" t="n">
        <v>602886</v>
      </c>
      <c r="G12" s="25"/>
      <c r="H12" s="25"/>
    </row>
    <row r="13" customFormat="false" ht="17.25" hidden="false" customHeight="true" outlineLevel="0" collapsed="false">
      <c r="A13" s="12"/>
      <c r="B13" s="31"/>
      <c r="D13" s="26" t="s">
        <v>5188</v>
      </c>
      <c r="E13" s="29" t="n">
        <v>6319956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602968</v>
      </c>
    </row>
    <row r="18" customFormat="false" ht="15" hidden="false" customHeight="false" outlineLevel="0" collapsed="false">
      <c r="A18" s="36"/>
      <c r="B18" s="37" t="s">
        <v>5196</v>
      </c>
      <c r="C18" s="38" t="n">
        <f aca="false">E11</f>
        <v>6320022</v>
      </c>
    </row>
    <row r="19" customFormat="false" ht="15" hidden="false" customHeight="false" outlineLevel="0" collapsed="false">
      <c r="A19" s="33" t="s">
        <v>5197</v>
      </c>
      <c r="B19" s="39" t="n">
        <v>160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11</v>
      </c>
      <c r="D35" s="52" t="s">
        <v>5215</v>
      </c>
      <c r="E35" s="53" t="n">
        <v>89</v>
      </c>
    </row>
    <row r="36" s="56" customFormat="true" ht="15" hidden="false" customHeight="true" outlineLevel="0" collapsed="false">
      <c r="A36" s="54" t="s">
        <v>5216</v>
      </c>
      <c r="B36" s="34" t="n">
        <v>10</v>
      </c>
      <c r="C36" s="50"/>
      <c r="D36" s="55" t="s">
        <v>5217</v>
      </c>
      <c r="E36" s="34" t="n">
        <v>90</v>
      </c>
    </row>
    <row r="37" s="56" customFormat="true" ht="15" hidden="false" customHeight="true" outlineLevel="0" collapsed="false">
      <c r="A37" s="54" t="s">
        <v>5218</v>
      </c>
      <c r="B37" s="34" t="n">
        <v>3</v>
      </c>
      <c r="C37" s="50"/>
      <c r="D37" s="55" t="s">
        <v>5219</v>
      </c>
      <c r="E37" s="34" t="n">
        <v>2.8</v>
      </c>
    </row>
    <row r="38" s="56" customFormat="true" ht="15" hidden="false" customHeight="true" outlineLevel="0" collapsed="false">
      <c r="A38" s="54" t="s">
        <v>5220</v>
      </c>
      <c r="B38" s="34" t="n">
        <v>2.2</v>
      </c>
      <c r="C38" s="50"/>
      <c r="D38" s="55" t="s">
        <v>5220</v>
      </c>
      <c r="E38" s="34" t="n">
        <v>4.1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2</v>
      </c>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5</v>
      </c>
      <c r="C85" s="50"/>
      <c r="D85" s="26" t="s">
        <v>5259</v>
      </c>
      <c r="E85" s="62" t="n">
        <v>4</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t="n">
        <v>0.3</v>
      </c>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c r="E100" s="82" t="n">
        <v>0.02</v>
      </c>
      <c r="F100" s="82" t="s">
        <v>5274</v>
      </c>
      <c r="G100" s="85"/>
      <c r="H100" s="86"/>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c r="E101" s="82" t="n">
        <v>0.01</v>
      </c>
      <c r="F101" s="82" t="s">
        <v>5274</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2</v>
      </c>
      <c r="E102" s="82" t="n">
        <v>3.6</v>
      </c>
      <c r="F102" s="82" t="s">
        <v>5274</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0.2</v>
      </c>
      <c r="E103" s="82" t="n">
        <v>0.2</v>
      </c>
      <c r="F103" s="82" t="s">
        <v>5274</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t="n">
        <v>0.02</v>
      </c>
      <c r="F104" s="82" t="s">
        <v>5274</v>
      </c>
      <c r="G104" s="85"/>
      <c r="H104" s="86"/>
    </row>
    <row r="105" customFormat="false" ht="15" hidden="false" customHeight="false" outlineLevel="0" collapsed="false">
      <c r="A105" s="78" t="s">
        <v>3308</v>
      </c>
      <c r="B105" s="79" t="str">
        <f aca="false">IF(A105="NEWCOD",IF(ISBLANK(G105),"renseigner le champ 'Nouveau taxon'",G105),VLOOKUP(A105,'Ref Taxo'!A:B,2,FALSE()))</f>
        <v>Oxyrrhynchium speciosum</v>
      </c>
      <c r="C105" s="80" t="n">
        <f aca="false">IF(A105="NEWCOD",IF(ISBLANK(H105),"NoCod",H105),VLOOKUP(A105,'Ref Taxo'!A:D,4,FALSE()))</f>
        <v>30099</v>
      </c>
      <c r="D105" s="81" t="n">
        <v>0.01</v>
      </c>
      <c r="E105" s="82"/>
      <c r="F105" s="82" t="s">
        <v>5274</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0.01</v>
      </c>
      <c r="F106" s="82" t="s">
        <v>5274</v>
      </c>
      <c r="G106" s="85"/>
      <c r="H106" s="86"/>
    </row>
    <row r="107" customFormat="false" ht="15" hidden="false" customHeight="false" outlineLevel="0" collapsed="false">
      <c r="A107" s="78" t="s">
        <v>2816</v>
      </c>
      <c r="B107" s="79" t="str">
        <f aca="false">IF(A107="NEWCOD",IF(ISBLANK(G107),"renseigner le champ 'Nouveau taxon'",G107),VLOOKUP(A107,'Ref Taxo'!A:B,2,FALSE()))</f>
        <v>Lysimachia vulgaris</v>
      </c>
      <c r="C107" s="80" t="n">
        <f aca="false">IF(A107="NEWCOD",IF(ISBLANK(H107),"NoCod",H107),VLOOKUP(A107,'Ref Taxo'!A:D,4,FALSE()))</f>
        <v>1887</v>
      </c>
      <c r="D107" s="81"/>
      <c r="E107" s="82" t="n">
        <v>0.01</v>
      </c>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2021-03-11T16:11:20Z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