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8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<sst xmlns="http://schemas.openxmlformats.org/spreadsheetml/2006/main" count="6482" uniqueCount="5303">
  <si>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</si>
  <si>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</si>
  <si>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</si>
  <si>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</si>
  <si>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</si>
  <si>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</si>
  <si>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</si>
  <si>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</si>
  <si>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</si>
  <si>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</si>
  <si>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</si>
  <si>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</si>
  <si>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</si>
  <si>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</si>
  <si>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</si>
  <si>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</si>
  <si>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</si>
  <si>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</si>
  <si>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</si>
  <si>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</si>
  <si>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</si>
  <si>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</si>
  <si>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</si>
  <si>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</si>
  <si>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</si>
  <si>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</si>
  <si>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</si>
  <si>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</si>
  <si>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</si>
  <si>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</si>
  <si>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</si>
  <si>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</si>
  <si>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</si>
  <si>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</si>
  <si>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</si>
  <si>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</si>
  <si>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</si>
  <si>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</si>
  <si>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</si>
  <si>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</si>
  <si>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</si>
  <si>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</si>
  <si>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</si>
  <si>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</si>
  <si>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</si>
  <si>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</si>
  <si>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</si>
  <si>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</si>
  <si>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</si>
  <si>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</si>
  <si>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</si>
  <si>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</si>
  <si>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</si>
  <si>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</si>
  <si>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</si>
  <si>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</si>
  <si>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</si>
  <si>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</si>
  <si>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</si>
  <si>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</si>
  <si>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</si>
  <si>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</si>
  <si>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</si>
  <si>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</si>
  <si>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</si>
  <si>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</si>
  <si>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</si>
  <si>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</si>
  <si>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</si>
  <si>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</si>
  <si>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</si>
  <si>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</si>
  <si>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</si>
  <si>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</si>
  <si>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</si>
  <si>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</si>
  <si>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</si>
  <si>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</si>
  <si>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</si>
  <si>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</si>
  <si>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</si>
  <si>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</si>
  <si>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</si>
  <si>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</si>
  <si>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</si>
  <si>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</si>
  <si>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</si>
  <si>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</si>
  <si>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</si>
  <si>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</si>
  <si>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</si>
  <si>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</si>
  <si>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</si>
  <si>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</si>
  <si>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</si>
  <si>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</si>
  <si>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</si>
  <si>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</si>
  <si>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</si>
  <si>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</si>
  <si>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</si>
  <si>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</si>
  <si>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</si>
  <si>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</si>
  <si>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</si>
  <si>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</si>
  <si>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</si>
  <si>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</si>
  <si>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</si>
  <si>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</si>
  <si>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</si>
  <si>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</si>
  <si>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</si>
  <si>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</si>
  <si>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</si>
  <si>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</si>
  <si>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</si>
  <si>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</si>
  <si>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</si>
  <si>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</si>
  <si>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</si>
  <si>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</si>
  <si>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</si>
  <si>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</si>
  <si>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</si>
  <si>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</si>
  <si>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</si>
  <si>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</si>
  <si>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</si>
  <si>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</si>
  <si>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</si>
  <si>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</si>
  <si>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</si>
  <si>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</si>
  <si>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</si>
  <si>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</si>
  <si>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</si>
  <si>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</si>
  <si>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</si>
  <si>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</si>
  <si>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</si>
  <si>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</si>
  <si>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</si>
  <si>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</si>
  <si>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</si>
  <si>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</si>
  <si>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</si>
  <si>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</si>
  <si>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</si>
  <si>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</si>
  <si>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</si>
  <si>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</si>
  <si>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</si>
  <si>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</si>
  <si>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</si>
  <si>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</si>
  <si>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</si>
  <si>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</si>
  <si>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</si>
  <si>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</si>
  <si>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</si>
  <si>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</si>
  <si>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</si>
  <si>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</si>
  <si>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</si>
  <si>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</si>
  <si>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</si>
  <si>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</si>
  <si>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</si>
  <si>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</si>
  <si>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</si>
  <si>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</si>
  <si>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</si>
  <si>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</si>
  <si>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</si>
  <si>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</si>
  <si>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</si>
  <si>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</si>
  <si>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</si>
  <si>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</si>
  <si>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</si>
  <si>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</si>
  <si>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</si>
  <si>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</si>
  <si>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</si>
  <si>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</si>
  <si>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</si>
  <si>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</si>
  <si>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</si>
  <si>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</si>
  <si>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</si>
  <si>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</si>
  <si>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</si>
  <si>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</si>
  <si>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</si>
  <si>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</si>
  <si>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</si>
  <si>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</si>
  <si>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</si>
  <si>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</si>
  <si>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</si>
  <si>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</si>
  <si>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</si>
  <si>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</si>
  <si>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</si>
  <si>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</si>
  <si>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</si>
  <si>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</si>
  <si>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</si>
  <si>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</si>
  <si>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</si>
  <si>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</si>
  <si>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</si>
  <si>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</si>
  <si>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</si>
  <si>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</si>
  <si>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</si>
  <si>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</si>
  <si>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</si>
  <si>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</si>
  <si>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</si>
  <si>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</si>
  <si>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</si>
  <si>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</si>
  <si>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</si>
  <si>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</si>
  <si>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</si>
  <si>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</si>
  <si>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</si>
  <si>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</si>
  <si>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</si>
  <si>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</si>
  <si>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</si>
  <si>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</si>
  <si>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</si>
  <si>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</si>
  <si>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</si>
  <si>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</si>
  <si>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</si>
  <si>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</si>
  <si>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</si>
  <si>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</si>
  <si>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</si>
  <si>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</si>
  <si>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</si>
  <si>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</si>
  <si>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</si>
  <si>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</si>
  <si>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</si>
  <si>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</si>
  <si>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</si>
  <si>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</si>
  <si>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</si>
  <si>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</si>
  <si>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</si>
  <si>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</si>
  <si>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</si>
  <si>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</si>
  <si>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</si>
  <si>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</si>
  <si>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</si>
  <si>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</si>
  <si>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</si>
  <si>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</si>
  <si>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</si>
  <si>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</si>
  <si>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</si>
  <si>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</si>
  <si>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</si>
  <si>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</si>
  <si>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</si>
  <si>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</si>
  <si>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</si>
  <si>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</si>
  <si>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</si>
  <si>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</si>
  <si>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</si>
  <si>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</si>
  <si>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</si>
  <si>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</si>
  <si>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</si>
  <si>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</si>
  <si>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</si>
  <si>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</si>
  <si>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</si>
  <si>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</si>
  <si>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</si>
  <si>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</si>
  <si>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</si>
  <si>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</si>
  <si>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</si>
  <si>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</si>
  <si>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</si>
  <si>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</si>
  <si>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</si>
  <si>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</si>
  <si>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</si>
  <si>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</si>
  <si>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</si>
  <si>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</si>
  <si>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</si>
  <si>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</si>
  <si>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</si>
  <si>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</si>
  <si>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</si>
  <si>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</si>
  <si>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</si>
  <si>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</si>
  <si>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</si>
  <si>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</si>
  <si>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</si>
  <si>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</si>
  <si>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</si>
  <si>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</si>
  <si>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</si>
  <si>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</si>
  <si>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</si>
  <si>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</si>
  <si>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</si>
  <si>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</si>
  <si>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</si>
  <si>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</si>
  <si>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</si>
  <si>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</si>
  <si>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</si>
  <si>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</si>
  <si>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</si>
  <si>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</si>
  <si>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</si>
  <si>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</si>
  <si>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</si>
  <si>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</si>
  <si>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</si>
  <si>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</si>
  <si>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</si>
  <si>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</si>
  <si>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</si>
  <si>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</si>
  <si>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</si>
  <si>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</si>
  <si>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</si>
  <si>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</si>
  <si>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</si>
  <si>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</si>
  <si>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</si>
  <si>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</si>
  <si>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</si>
  <si>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</si>
  <si>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</si>
  <si>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</si>
  <si>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</si>
  <si>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</si>
  <si>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</si>
  <si>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</si>
  <si>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</si>
  <si>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</si>
  <si>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</si>
  <si>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</si>
  <si>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</si>
  <si>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</si>
  <si>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</si>
  <si>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</si>
  <si>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</si>
  <si>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</si>
  <si>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</si>
  <si>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</si>
  <si>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</si>
  <si>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</si>
  <si>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</si>
  <si>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</si>
  <si>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</si>
  <si>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</si>
  <si>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</si>
  <si>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</si>
  <si>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</si>
  <si>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</si>
  <si>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</si>
  <si>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</si>
  <si>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</si>
  <si>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</si>
  <si>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</si>
  <si>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</si>
  <si>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</si>
  <si>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</si>
  <si>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</si>
  <si>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</si>
  <si>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</si>
  <si>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</si>
  <si>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</si>
  <si>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</si>
  <si>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</si>
  <si>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</si>
  <si>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</si>
  <si>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</si>
  <si>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</si>
  <si>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</si>
  <si>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</si>
  <si>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</si>
  <si>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</si>
  <si>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</si>
  <si>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</si>
  <si>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</si>
  <si>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</si>
  <si>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</si>
  <si>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</si>
  <si>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</si>
  <si>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</si>
  <si>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</si>
  <si>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</si>
  <si>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</si>
  <si>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</si>
  <si>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</si>
  <si>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</si>
  <si>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</si>
  <si>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</si>
  <si>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</si>
  <si>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</si>
  <si>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</si>
  <si>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</si>
  <si>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</si>
  <si>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</si>
  <si>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</si>
  <si>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</si>
  <si>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</si>
  <si>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</si>
  <si>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</si>
  <si>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</si>
  <si>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</si>
  <si>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</si>
  <si>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</si>
  <si>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</si>
  <si>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</si>
  <si>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</si>
  <si>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</si>
  <si>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</si>
  <si>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</si>
  <si>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</si>
  <si>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</si>
  <si>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</si>
  <si>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</si>
  <si>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</si>
  <si>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</si>
  <si>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</si>
  <si>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</si>
  <si>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</si>
  <si>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</si>
  <si>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</si>
  <si>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</si>
  <si>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</si>
  <si>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</si>
  <si>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</si>
  <si>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</si>
  <si>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</si>
  <si>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</si>
  <si>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</si>
  <si>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</si>
  <si>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</si>
  <si>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</si>
  <si>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</si>
  <si>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</si>
  <si>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</si>
  <si>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</si>
  <si>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</si>
  <si>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</si>
  <si>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</si>
  <si>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</si>
  <si>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</si>
  <si>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</si>
  <si>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</si>
  <si>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</si>
  <si>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</si>
  <si>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</si>
  <si>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</si>
  <si>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</si>
  <si>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</si>
  <si>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</si>
  <si>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</si>
  <si>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</si>
  <si>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</si>
  <si>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</si>
  <si>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</si>
  <si>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</si>
  <si>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</si>
  <si>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</si>
  <si>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</si>
  <si>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</si>
  <si>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</si>
  <si>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</si>
  <si>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</si>
  <si>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</si>
  <si>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</si>
  <si>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</si>
  <si>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</si>
  <si>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</si>
  <si>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</si>
  <si>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</si>
  <si>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</si>
  <si>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</si>
  <si>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</si>
  <si>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</si>
  <si>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</si>
  <si>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</si>
  <si>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</si>
  <si>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</si>
  <si>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</si>
  <si>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</si>
  <si>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</si>
  <si>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</si>
  <si>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</si>
  <si>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</si>
  <si>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</si>
  <si>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</si>
  <si>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</si>
  <si>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</si>
  <si>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</si>
  <si>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</si>
  <si>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</si>
  <si>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</si>
  <si>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</si>
  <si>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</si>
  <si>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</si>
  <si>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</si>
  <si>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</si>
  <si>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</si>
  <si>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</si>
  <si>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</si>
  <si>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</si>
  <si>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</si>
  <si>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</si>
  <si>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</si>
  <si>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</si>
  <si>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</si>
  <si>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</si>
  <si>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</si>
  <si>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</si>
  <si>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</si>
  <si>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</si>
  <si>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</si>
  <si>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</si>
  <si>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</si>
  <si>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</si>
  <si>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</si>
  <si>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</si>
  <si>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</si>
  <si>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</si>
  <si>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</si>
  <si>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</si>
  <si>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</si>
  <si>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</si>
  <si>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</si>
  <si>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</si>
  <si>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</si>
  <si>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</si>
  <si>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</si>
  <si>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</si>
  <si>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</si>
  <si>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</si>
  <si>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</si>
  <si>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</si>
  <si>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</si>
  <si>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</si>
  <si>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</si>
  <si>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</si>
  <si>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</si>
  <si>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</si>
  <si>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</si>
  <si>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</si>
  <si>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</si>
  <si>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</si>
  <si>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</si>
  <si>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</si>
  <si>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</si>
  <si>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</si>
  <si>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</si>
  <si>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</si>
  <si>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</si>
  <si>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</si>
  <si>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</si>
  <si>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</si>
  <si>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</si>
  <si>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</si>
  <si>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</si>
  <si>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</si>
  <si>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</si>
  <si>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</si>
  <si>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</si>
  <si>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</si>
  <si>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</si>
  <si>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</si>
  <si>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</si>
  <si>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</si>
  <si>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</si>
  <si>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</si>
  <si>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</si>
  <si>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</si>
  <si>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</si>
  <si>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</si>
  <si>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</si>
  <si>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</si>
  <si>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</si>
  <si>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</si>
  <si>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</si>
  <si>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</si>
  <si>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</si>
  <si>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</si>
  <si>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</si>
  <si>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</si>
  <si>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</si>
  <si>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</si>
  <si>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</si>
  <si>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</si>
  <si>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</si>
  <si>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</si>
  <si>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</si>
  <si>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</si>
  <si>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</si>
  <si>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</si>
  <si>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</si>
  <si>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</si>
  <si>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</si>
  <si>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</si>
  <si>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</si>
  <si>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</si>
  <si>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</si>
  <si>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</si>
  <si>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</si>
  <si>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</si>
  <si>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</si>
  <si>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</si>
  <si>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</si>
  <si>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</si>
  <si>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</si>
  <si>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</si>
  <si>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</si>
  <si>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</si>
  <si>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</si>
  <si>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</si>
  <si>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</si>
  <si>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</si>
  <si>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</si>
  <si>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</si>
  <si>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</si>
  <si>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</si>
  <si>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</si>
  <si>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</si>
  <si>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</si>
  <si>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</si>
  <si>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</si>
  <si>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</si>
  <si>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</si>
  <si>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</si>
  <si>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</si>
  <si>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</si>
  <si>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</si>
  <si>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</si>
  <si>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</si>
  <si>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</si>
  <si>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</si>
  <si>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</si>
  <si>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</si>
  <si>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</si>
  <si>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</si>
  <si>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</si>
  <si>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</si>
  <si>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</si>
  <si>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</si>
  <si>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</si>
  <si>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</si>
  <si>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</si>
  <si>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</si>
  <si>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</si>
  <si>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</si>
  <si>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</si>
  <si>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</si>
  <si>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</si>
  <si>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</si>
  <si>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</si>
  <si>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</si>
  <si>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</si>
  <si>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</si>
  <si>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</si>
  <si>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</si>
  <si>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</si>
  <si>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</si>
  <si>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</si>
  <si>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</si>
  <si>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</si>
  <si>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</si>
  <si>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</si>
  <si>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</si>
  <si>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</si>
  <si>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</si>
  <si>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</si>
  <si>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</si>
  <si>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</si>
  <si>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</si>
  <si>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</si>
  <si>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</si>
  <si>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</si>
  <si>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</si>
  <si>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</si>
  <si>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</si>
  <si>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</si>
  <si>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</si>
  <si>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</si>
  <si>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</si>
  <si>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</si>
  <si>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</si>
  <si>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</si>
  <si>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</si>
  <si>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</si>
  <si>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</si>
  <si>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</si>
  <si>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</si>
  <si>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</si>
  <si>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</si>
  <si>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</si>
  <si>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</si>
  <si>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</si>
  <si>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</si>
  <si>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</si>
  <si>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</si>
  <si>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</si>
  <si>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</si>
  <si>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</si>
  <si>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</si>
  <si>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</si>
  <si>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</si>
  <si>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</si>
  <si>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</si>
  <si>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</si>
  <si>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</si>
  <si>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</si>
  <si>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</si>
  <si>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</si>
  <si>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</si>
  <si>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</si>
  <si>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</si>
  <si>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</si>
  <si>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</si>
  <si>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</si>
  <si>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</si>
  <si>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</si>
  <si>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</si>
  <si>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</si>
  <si>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</si>
  <si>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</si>
  <si>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</si>
  <si>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</si>
  <si>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</si>
  <si>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</si>
  <si>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</si>
  <si>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</si>
  <si>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</si>
  <si>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</si>
  <si>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</si>
  <si>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</si>
  <si>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</si>
  <si>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</si>
  <si>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</si>
  <si>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</si>
  <si>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</si>
  <si>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</si>
  <si>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</si>
  <si>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</si>
  <si>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</si>
  <si>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</si>
  <si>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</si>
  <si>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</si>
  <si>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</si>
  <si>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</si>
  <si>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</si>
  <si>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</si>
  <si>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</si>
  <si>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</si>
  <si>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</si>
  <si>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</si>
  <si>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</si>
  <si>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</si>
  <si>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</si>
  <si>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</si>
  <si>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</si>
  <si>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</si>
  <si>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</si>
  <si>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</si>
  <si>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</si>
  <si>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</si>
  <si>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</si>
  <si>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</si>
  <si>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</si>
  <si>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</si>
  <si>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</si>
  <si>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</si>
  <si>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</si>
  <si>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</si>
  <si>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</si>
  <si>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</si>
  <si>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</si>
  <si>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</si>
  <si>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</si>
  <si>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</si>
  <si>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</si>
  <si>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</si>
  <si>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</si>
  <si>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</si>
  <si>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</si>
  <si>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</si>
  <si>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</si>
  <si>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</si>
  <si>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</si>
  <si>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</si>
  <si>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</si>
  <si>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</si>
  <si>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</si>
  <si>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</si>
  <si>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</si>
  <si>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</si>
  <si>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</si>
  <si>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</si>
  <si>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</si>
  <si>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</si>
  <si>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</si>
  <si>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</si>
  <si>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</si>
  <si>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</si>
  <si>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</si>
  <si>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</si>
  <si>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</si>
  <si>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</si>
  <si>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</si>
  <si>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</si>
  <si>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</si>
  <si>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</si>
  <si>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</si>
  <si>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</si>
  <si>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</si>
  <si>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</si>
  <si>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</si>
  <si>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</si>
  <si>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</si>
  <si>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</si>
  <si>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</si>
  <si>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</si>
  <si>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</si>
  <si>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</si>
  <si>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</si>
  <si>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</si>
  <si>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</si>
  <si>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</si>
  <si>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</si>
  <si>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</si>
  <si>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</si>
  <si>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</si>
  <si>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</si>
  <si>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</si>
  <si>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</si>
  <si>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</si>
  <si>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</si>
  <si>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</si>
  <si>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</si>
  <si>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</si>
  <si>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</si>
  <si>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</si>
  <si>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</si>
  <si>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</si>
  <si>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</si>
  <si>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</si>
  <si>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</si>
  <si>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</si>
  <si>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</si>
  <si>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</si>
  <si>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</si>
  <si>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</si>
  <si>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</si>
  <si>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</si>
  <si>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</si>
  <si>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</si>
  <si>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</si>
  <si>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</si>
  <si>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</si>
  <si>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</si>
  <si>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</si>
  <si>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</si>
  <si>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</si>
  <si>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</si>
  <si>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</si>
  <si>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</si>
  <si>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</si>
  <si>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</si>
  <si>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</si>
  <si>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</si>
  <si>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</si>
  <si>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</si>
  <si>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</si>
  <si>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</si>
  <si>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</si>
  <si>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</si>
  <si>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</si>
  <si>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</si>
  <si>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</si>
  <si>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</si>
  <si>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</si>
  <si>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</si>
  <si>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</si>
  <si>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</si>
  <si>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</si>
  <si>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</si>
  <si>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</si>
  <si>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</si>
  <si>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</si>
  <si>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</si>
  <si>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</si>
  <si>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</si>
  <si>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</si>
  <si>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</si>
  <si>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</si>
  <si>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</si>
  <si>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</si>
  <si>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</si>
  <si>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</si>
  <si>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</si>
  <si>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</si>
  <si>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</si>
  <si>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</si>
  <si>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</si>
  <si>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</si>
  <si>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</si>
  <si>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</si>
  <si>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</si>
  <si>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</si>
  <si>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</si>
  <si>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</si>
  <si>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</si>
  <si>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</si>
  <si>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</si>
  <si>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</si>
  <si>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</si>
  <si>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</si>
  <si>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</si>
  <si>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</si>
  <si>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</si>
  <si>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</si>
  <si>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</si>
  <si>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</si>
  <si>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</si>
  <si>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</si>
  <si>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</si>
  <si>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</si>
  <si>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</si>
  <si>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</si>
  <si>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</si>
  <si>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</si>
  <si>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</si>
  <si>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</si>
  <si>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</si>
  <si>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</si>
  <si>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</si>
  <si>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</si>
  <si>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</si>
  <si>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</si>
  <si>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</si>
  <si>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</si>
  <si>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</si>
  <si>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</si>
  <si>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</si>
  <si>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</si>
  <si>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</si>
  <si>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</si>
  <si>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</si>
  <si>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</si>
  <si>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</si>
  <si>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</si>
  <si>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</si>
  <si>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</si>
  <si>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</si>
  <si>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</si>
  <si>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</si>
  <si>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</si>
  <si>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</si>
  <si>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</si>
  <si>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</si>
  <si>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</si>
  <si>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</si>
  <si>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</si>
  <si>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</si>
  <si>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</si>
  <si>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</si>
  <si>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</si>
  <si>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</si>
  <si>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</si>
  <si>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</si>
  <si>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</si>
  <si>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</si>
  <si>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</si>
  <si>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</si>
  <si>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</si>
  <si>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</si>
  <si>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</si>
  <si>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</si>
  <si>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</si>
  <si>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</si>
  <si>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</si>
  <si>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</si>
  <si>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</si>
  <si>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</si>
  <si>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</si>
  <si>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</si>
  <si>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</si>
  <si>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</si>
  <si>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</si>
  <si>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</si>
  <si>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</si>
  <si>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</si>
  <si>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</si>
  <si>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</si>
  <si>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</si>
  <si>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</si>
  <si>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</si>
  <si>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</si>
  <si>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</si>
  <si>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</si>
  <si>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</si>
  <si>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</si>
  <si>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</si>
  <si>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</si>
  <si>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</si>
  <si>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</si>
  <si>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</si>
  <si>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</si>
  <si>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</si>
  <si>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</si>
  <si>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</si>
  <si>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</si>
  <si>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</si>
  <si>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</si>
  <si>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</si>
  <si>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</si>
  <si>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</si>
  <si>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</si>
  <si>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</si>
  <si>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</si>
  <si>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</si>
  <si>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</si>
  <si>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</si>
  <si>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</si>
  <si>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</si>
  <si>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</si>
  <si>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</si>
  <si>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</si>
  <si>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</si>
  <si>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</si>
  <si>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</si>
  <si>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</si>
  <si>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</si>
  <si>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</si>
  <si>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</si>
  <si>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</si>
  <si>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</si>
  <si>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</si>
  <si>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</si>
  <si>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</si>
  <si>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</si>
  <si>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</si>
  <si>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</si>
  <si>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</si>
  <si>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</si>
  <si>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</si>
  <si>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</si>
  <si>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</si>
  <si>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</si>
  <si>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</si>
  <si>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</si>
  <si>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</si>
  <si>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</si>
  <si>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</si>
  <si>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</si>
  <si>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</si>
  <si>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</si>
  <si>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</si>
  <si>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</si>
  <si>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</si>
  <si>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</si>
  <si>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</si>
  <si>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</si>
  <si>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</si>
  <si>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</si>
  <si>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</si>
  <si>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</si>
  <si>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</si>
  <si>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</si>
  <si>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</si>
  <si>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</si>
  <si>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</si>
  <si>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</si>
  <si>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</si>
  <si>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</si>
  <si>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</si>
  <si>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</si>
  <si>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</si>
  <si>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</si>
  <si>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</si>
  <si>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</si>
  <si>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</si>
  <si>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</si>
  <si>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</si>
  <si>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</si>
  <si>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</si>
  <si>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</si>
  <si>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</si>
  <si>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</si>
  <si>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</si>
  <si>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</si>
  <si>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</si>
  <si>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</si>
  <si>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</si>
  <si>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</si>
  <si>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</si>
  <si>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</si>
  <si>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</si>
  <si>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</si>
  <si>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</si>
  <si>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</si>
  <si>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</si>
  <si>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</si>
  <si>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</si>
  <si>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</si>
  <si>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</si>
  <si>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</si>
  <si>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</si>
  <si>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</si>
  <si>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</si>
  <si>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</si>
  <si>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</si>
  <si>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</si>
  <si>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</si>
  <si>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</si>
  <si>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</si>
  <si>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</si>
  <si>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</si>
  <si>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</si>
  <si>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</si>
  <si>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</si>
  <si>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</si>
  <si>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</si>
  <si>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</si>
  <si>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</si>
  <si>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</si>
  <si>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</si>
  <si>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</si>
  <si>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</si>
  <si>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</si>
  <si>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</si>
  <si>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</si>
  <si>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</si>
  <si>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</si>
  <si>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</si>
  <si>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</si>
  <si>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</si>
  <si>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</si>
  <si>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</si>
  <si>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</si>
  <si>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</si>
  <si>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</si>
  <si>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</si>
  <si>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</si>
  <si>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</si>
  <si>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</si>
  <si>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</si>
  <si>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</si>
  <si>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</si>
  <si>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</si>
  <si>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</si>
  <si>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</si>
  <si>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</si>
  <si>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</si>
  <si>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</si>
  <si>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</si>
  <si>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</si>
  <si>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</si>
  <si>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</si>
  <si>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</si>
  <si>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</si>
  <si>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</si>
  <si>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</si>
  <si>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</si>
  <si>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</si>
  <si>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</si>
  <si>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</si>
  <si>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</si>
  <si>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</si>
  <si>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</si>
  <si>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</si>
  <si>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</si>
  <si>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</si>
  <si>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</si>
  <si>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</si>
  <si>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</si>
  <si>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</si>
  <si>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</si>
  <si>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</si>
  <si>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</si>
  <si>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</si>
  <si>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</si>
  <si>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</si>
  <si>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</si>
  <si>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</si>
  <si>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</si>
  <si>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</si>
  <si>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</si>
  <si>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</si>
  <si>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</si>
  <si>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</si>
  <si>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</si>
  <si>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</si>
  <si>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</si>
  <si>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</si>
  <si>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</si>
  <si>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</si>
  <si>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</si>
  <si>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</si>
  <si>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</si>
  <si>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</si>
  <si>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</si>
  <si>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</si>
  <si>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</si>
  <si>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</si>
  <si>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</si>
  <si>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</si>
  <si>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</si>
  <si>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</si>
  <si>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</si>
  <si>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</si>
  <si>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</si>
  <si>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</si>
  <si>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</si>
  <si>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</si>
  <si>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</si>
  <si>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</si>
  <si>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</si>
  <si>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</si>
  <si>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</si>
  <si>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</si>
  <si>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</si>
  <si>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</si>
  <si>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</si>
  <si>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</si>
  <si>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</si>
  <si>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</si>
  <si>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</si>
  <si>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</si>
  <si>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</si>
  <si>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</si>
  <si>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</si>
  <si>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</si>
  <si>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</si>
  <si>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</si>
  <si>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</si>
  <si>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</si>
  <si>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</si>
  <si>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</si>
  <si>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</si>
  <si>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</si>
  <si>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</si>
  <si>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</si>
  <si>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</si>
  <si>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</si>
  <si>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</si>
  <si>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</si>
  <si>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</si>
  <si>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</si>
  <si>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</si>
  <si>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</si>
  <si>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</si>
  <si>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</si>
  <si>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</si>
  <si>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</si>
  <si>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</si>
  <si>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</si>
  <si>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</si>
  <si>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</si>
  <si>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</si>
  <si>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</si>
  <si>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</si>
  <si>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</si>
  <si>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</si>
  <si>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</si>
  <si>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</si>
  <si>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</si>
  <si>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</si>
  <si>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</si>
  <si>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</si>
  <si>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</si>
  <si>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</si>
  <si>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</si>
  <si>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</si>
  <si>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</si>
  <si>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</si>
  <si>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</si>
  <si>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</si>
  <si>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</si>
  <si>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</si>
  <si>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</si>
  <si>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</si>
  <si>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</si>
  <si>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</si>
  <si>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</si>
  <si>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</si>
  <si>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</si>
  <si>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</si>
  <si>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</si>
  <si>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</si>
  <si>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</si>
  <si>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</si>
  <si>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</si>
  <si>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</si>
  <si>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</si>
  <si>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</si>
  <si>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</si>
  <si>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</si>
  <si>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</si>
  <si>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</si>
  <si>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</si>
  <si>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</si>
  <si>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</si>
  <si>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</si>
  <si>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</si>
  <si>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</si>
  <si>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</si>
  <si>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</si>
  <si>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</si>
  <si>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</si>
  <si>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</si>
  <si>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</si>
  <si>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</si>
  <si>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</si>
  <si>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</si>
  <si>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</si>
  <si>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</si>
  <si>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</si>
  <si>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</si>
  <si>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</si>
  <si>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</si>
  <si>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</si>
  <si>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</si>
  <si>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</si>
  <si>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</si>
  <si>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</si>
  <si>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</si>
  <si>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</si>
  <si>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</si>
  <si>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</si>
  <si>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</si>
  <si>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</si>
  <si>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</si>
  <si>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</si>
  <si>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</si>
  <si>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</si>
  <si>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</si>
  <si>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</si>
  <si>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</si>
  <si>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</si>
  <si>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</si>
  <si>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</si>
  <si>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</si>
  <si>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</si>
  <si>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</si>
  <si>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</si>
  <si>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</si>
  <si>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</si>
  <si>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</si>
  <si>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</si>
  <si>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</si>
  <si>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</si>
  <si>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</si>
  <si>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</si>
  <si>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</si>
  <si>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</si>
  <si>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</si>
  <si>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</si>
  <si>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</si>
  <si>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</si>
  <si>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</si>
  <si>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</si>
  <si>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</si>
  <si>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</si>
  <si>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</si>
  <si>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</si>
  <si>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</si>
  <si>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</si>
  <si>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</si>
  <si>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</si>
  <si>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</si>
  <si>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</si>
  <si>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</si>
  <si>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</si>
  <si>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</si>
  <si>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</si>
  <si>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</si>
  <si>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</si>
  <si>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</si>
  <si>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</si>
  <si>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</si>
  <si>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</si>
  <si>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</si>
  <si>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</si>
  <si>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</si>
  <si>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</si>
  <si>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</si>
  <si>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</si>
  <si>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</si>
  <si>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</si>
  <si>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</si>
  <si>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</si>
  <si>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</si>
  <si>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</si>
  <si>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</si>
  <si>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</si>
  <si>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</si>
  <si>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</si>
  <si>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</si>
  <si>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</si>
  <si>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</si>
  <si>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</si>
  <si>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</si>
  <si>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</si>
  <si>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</si>
  <si>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</si>
  <si>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</si>
  <si>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</si>
  <si>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</si>
  <si>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</si>
  <si>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</si>
  <si>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</si>
  <si>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</si>
  <si>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</si>
  <si>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</si>
  <si>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</si>
  <si>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</si>
  <si>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</si>
  <si>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</si>
  <si>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</si>
  <si>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</si>
  <si>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</si>
  <si>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</si>
  <si>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</si>
  <si>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</si>
  <si>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</si>
  <si>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</si>
  <si>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</si>
  <si>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</si>
  <si>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</si>
  <si>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</si>
  <si>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</si>
  <si>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</si>
  <si>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</si>
  <si>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</si>
  <si>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</si>
  <si>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</si>
  <si>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</si>
  <si>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</si>
  <si>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</si>
  <si>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</si>
  <si>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</si>
  <si>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</si>
  <si>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</si>
  <si>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</si>
  <si>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</si>
  <si>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</si>
  <si>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</si>
  <si>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</si>
  <si>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</si>
  <si>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</si>
  <si>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</si>
  <si>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</si>
  <si>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</si>
  <si>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</si>
  <si>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</si>
  <si>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</si>
  <si>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</si>
  <si>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</si>
  <si>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</si>
  <si>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</si>
  <si>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</si>
  <si>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</si>
  <si>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</si>
  <si>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</si>
  <si>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</si>
  <si>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</si>
  <si>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</si>
  <si>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</si>
  <si>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</si>
  <si>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</si>
  <si>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</si>
  <si>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</si>
  <si>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</si>
  <si>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</si>
  <si>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</si>
  <si>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</si>
  <si>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</si>
  <si>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</si>
  <si>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</si>
  <si>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</si>
  <si>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</si>
  <si>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</si>
  <si>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</si>
  <si>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</si>
  <si>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</si>
  <si>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</si>
  <si>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</si>
  <si>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</si>
  <si>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</si>
  <si>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</si>
  <si>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</si>
  <si>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</si>
  <si>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</si>
  <si>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</si>
  <si>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</si>
  <si>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</si>
  <si>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</si>
  <si>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</si>
  <si>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</si>
  <si>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</si>
  <si>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</si>
  <si>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</si>
  <si>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</si>
  <si>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</si>
  <si>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</si>
  <si>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</si>
  <si>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</si>
  <si>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</si>
  <si>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</si>
  <si>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</si>
  <si>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</si>
  <si>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</si>
  <si>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</si>
  <si>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</si>
  <si>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</si>
  <si>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</si>
  <si>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</si>
  <si>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</si>
  <si>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</si>
  <si>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</si>
  <si>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</si>
  <si>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</si>
  <si>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</si>
  <si>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</si>
  <si>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</si>
  <si>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</si>
  <si>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</si>
  <si>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</si>
  <si>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</si>
  <si>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</si>
  <si>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</si>
  <si>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</si>
  <si>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</si>
  <si>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</si>
  <si>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</si>
  <si>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</si>
  <si>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</si>
  <si>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</si>
  <si>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</si>
  <si>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</si>
  <si>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</si>
  <si>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</si>
  <si>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</si>
  <si>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</si>
  <si>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</si>
  <si>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</si>
  <si>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</si>
  <si>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</si>
  <si>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</si>
  <si>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</si>
  <si>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</si>
  <si>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</si>
  <si>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</si>
  <si>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</si>
  <si>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</si>
  <si>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</si>
  <si>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</si>
  <si>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</si>
  <si>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</si>
  <si>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</si>
  <si>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</si>
  <si>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</si>
  <si>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</si>
  <si>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</si>
  <si>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</si>
  <si>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</si>
  <si>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</si>
  <si>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</si>
  <si>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</si>
  <si>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</si>
  <si>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</si>
  <si>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</si>
  <si>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</si>
  <si>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</si>
  <si>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</si>
  <si>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</si>
  <si>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</si>
  <si>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</si>
  <si>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</si>
  <si>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</si>
  <si>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</si>
  <si>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</si>
  <si>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</si>
  <si>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</si>
  <si>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</si>
  <si>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</si>
  <si>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</si>
  <si>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</si>
  <si>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</si>
  <si>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</si>
  <si>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</si>
  <si>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</si>
  <si>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</si>
  <si>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</si>
  <si>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</si>
  <si>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</si>
  <si>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</si>
  <si>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</si>
  <si>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</si>
  <si>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</si>
  <si>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</si>
  <si>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</si>
  <si>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</si>
  <si>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</si>
  <si>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</si>
  <si>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</si>
  <si>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</si>
  <si>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</si>
  <si>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</si>
  <si>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</si>
  <si>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</si>
  <si>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</si>
  <si>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</si>
  <si>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</si>
  <si>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</si>
  <si>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</si>
  <si>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</si>
  <si>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</si>
  <si>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</si>
  <si>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</si>
  <si>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</si>
  <si>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</si>
  <si>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</si>
  <si>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</si>
  <si>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</si>
  <si>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</si>
  <si>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</si>
  <si>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</si>
  <si>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</si>
  <si>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</si>
  <si>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</si>
  <si>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</si>
  <si>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</si>
  <si>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</si>
  <si>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</si>
  <si>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</si>
  <si>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</si>
  <si>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</si>
  <si>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</si>
  <si>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</si>
  <si>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</si>
  <si>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</si>
  <si>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</si>
  <si>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</si>
  <si>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</si>
  <si>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</si>
  <si>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</si>
  <si>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</si>
  <si>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</si>
  <si>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</si>
  <si>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</si>
  <si>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</si>
  <si>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</si>
  <si>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</si>
  <si>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</si>
  <si>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</si>
  <si>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</si>
  <si>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</si>
  <si>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</si>
  <si>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</si>
  <si>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</si>
  <si>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</si>
  <si>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</si>
  <si>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</si>
  <si>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</si>
  <si>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</si>
  <si>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</si>
  <si>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</si>
  <si>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</si>
  <si>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</si>
  <si>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</si>
  <si>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</si>
  <si>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</si>
  <si>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</si>
  <si>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</si>
  <si>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</si>
  <si>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</si>
  <si>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</si>
  <si>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</si>
  <si>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</si>
  <si>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</si>
  <si>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</si>
  <si>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</si>
  <si>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</si>
  <si>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</si>
  <si>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</si>
  <si>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</si>
  <si>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</si>
  <si>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</si>
  <si>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</si>
  <si>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</si>
  <si>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</si>
  <si>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</si>
  <si>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</si>
  <si>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</si>
  <si>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</si>
  <si>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</si>
  <si>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</si>
  <si>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</si>
  <si>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</si>
  <si>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</si>
  <si>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</si>
  <si>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</si>
  <si>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</si>
  <si>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</si>
  <si>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</si>
  <si>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</si>
  <si>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</si>
  <si>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</si>
  <si>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</si>
  <si>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</si>
  <si>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</si>
  <si>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</si>
  <si>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</si>
  <si>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</si>
  <si>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</si>
  <si>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</si>
  <si>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</si>
  <si>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</si>
  <si>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</si>
  <si>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</si>
  <si>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</si>
  <si>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</si>
  <si>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</si>
  <si>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</si>
  <si>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</si>
  <si>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</si>
  <si>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</si>
  <si>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</si>
  <si>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</si>
  <si>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</si>
  <si>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</si>
  <si>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</si>
  <si>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</si>
  <si>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</si>
  <si>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</si>
  <si>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</si>
  <si>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</si>
  <si>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</si>
  <si>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</si>
  <si>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</si>
  <si>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</si>
  <si>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</si>
  <si>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</si>
  <si>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</si>
  <si>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</si>
  <si>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</si>
  <si>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</si>
  <si>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</si>
  <si>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</si>
  <si>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</si>
  <si>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</si>
  <si>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</si>
  <si>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</si>
  <si>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</si>
  <si>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</si>
  <si>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</si>
  <si>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</si>
  <si>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</si>
  <si>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</si>
  <si>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</si>
  <si>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</si>
  <si>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</si>
  <si>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</si>
  <si>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</si>
  <si>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</si>
  <si>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</si>
  <si>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</si>
  <si>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</si>
  <si>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</si>
  <si>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</si>
  <si>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</si>
  <si>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</si>
  <si>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</si>
  <si>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</si>
  <si>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</si>
  <si>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</si>
  <si>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</si>
  <si>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</si>
  <si>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</si>
  <si>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</si>
  <si>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</si>
  <si>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</si>
  <si>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</si>
  <si>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</si>
  <si>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</si>
  <si>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</si>
  <si>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</si>
  <si>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</si>
  <si>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</si>
  <si>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</si>
  <si>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</si>
  <si>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</si>
  <si>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</si>
  <si>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</si>
  <si>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</si>
  <si>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</si>
  <si>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</si>
  <si>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</si>
  <si>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</si>
  <si>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</si>
  <si>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</si>
  <si>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</si>
  <si>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</si>
  <si>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</si>
  <si>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</si>
  <si>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</si>
  <si>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</si>
  <si>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</si>
  <si>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</si>
  <si>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</si>
  <si>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</si>
  <si>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</si>
  <si>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</si>
  <si>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</si>
  <si>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</si>
  <si>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</si>
  <si>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</si>
  <si>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</si>
  <si>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</si>
  <si>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</si>
  <si>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</si>
  <si>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</si>
  <si>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</si>
  <si>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</si>
  <si>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</si>
  <si>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</si>
  <si>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</si>
  <si>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</si>
  <si>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</si>
  <si>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</si>
  <si>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</si>
  <si>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</si>
  <si>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</si>
  <si>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</si>
  <si>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</si>
  <si>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</si>
  <si>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</si>
  <si>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</si>
  <si>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</si>
  <si>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</si>
  <si>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</si>
  <si>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</si>
  <si>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</si>
  <si>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</si>
  <si>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</si>
  <si>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</si>
  <si>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</si>
  <si>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</si>
  <si>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</si>
  <si>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</si>
  <si>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</si>
  <si>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</si>
  <si>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</si>
  <si>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</si>
  <si>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</si>
  <si>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</si>
  <si>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</si>
  <si>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</si>
  <si>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</si>
  <si>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</si>
  <si>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</si>
  <si>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</si>
  <si>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</si>
  <si>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</si>
  <si>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</si>
  <si>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</si>
  <si>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</si>
  <si>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</si>
  <si>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</si>
  <si>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</si>
  <si>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</si>
  <si>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</si>
  <si>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</si>
  <si>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</si>
  <si>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</si>
  <si>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</si>
  <si>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</si>
  <si>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</si>
  <si>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</si>
  <si>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</si>
  <si>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</si>
  <si>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</si>
  <si>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</si>
  <si>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</si>
  <si>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</si>
  <si>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</si>
  <si>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</si>
  <si>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</si>
  <si>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</si>
  <si>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</si>
  <si>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</si>
  <si>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</si>
  <si>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</si>
  <si>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</si>
  <si>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</si>
  <si>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</si>
  <si>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</si>
  <si>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</si>
  <si>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</si>
  <si>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</si>
  <si>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</si>
  <si>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</si>
  <si>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</si>
  <si>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</si>
  <si>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</si>
  <si>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</si>
  <si>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</si>
  <si>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</si>
  <si>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</si>
  <si>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</si>
  <si>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</si>
  <si>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</si>
  <si>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</si>
  <si>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</si>
  <si>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</si>
  <si>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</si>
  <si>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</si>
  <si>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</si>
  <si>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</si>
  <si>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</si>
  <si>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</si>
  <si>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</si>
  <si>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</si>
  <si>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</si>
  <si>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</si>
  <si>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</si>
  <si>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</si>
  <si>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</si>
  <si>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</si>
  <si>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</si>
  <si>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</si>
  <si>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</si>
  <si>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</si>
  <si>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</si>
  <si>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</si>
  <si>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</si>
  <si>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</si>
  <si>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</si>
  <si>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</si>
  <si>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</si>
  <si>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</si>
  <si>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</si>
  <si>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</si>
  <si>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</si>
  <si>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</si>
  <si>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</si>
  <si>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</si>
  <si>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</si>
  <si>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</si>
  <si>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</si>
  <si>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</si>
  <si>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</si>
  <si>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</si>
  <si>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</si>
  <si>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</si>
  <si>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</si>
  <si>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</si>
  <si>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</si>
  <si>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</si>
  <si>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</si>
  <si>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</si>
  <si>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</si>
  <si>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</si>
  <si>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</si>
  <si>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</si>
  <si>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</si>
  <si>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</si>
  <si>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</si>
  <si>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</si>
  <si>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</si>
  <si>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</si>
  <si>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</si>
  <si>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</si>
  <si>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</si>
  <si>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</si>
  <si>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</si>
  <si>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</si>
  <si>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</si>
  <si>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</si>
  <si>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</si>
  <si>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</si>
  <si>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</si>
  <si>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</si>
  <si>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</si>
  <si>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</si>
  <si>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</si>
  <si>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</si>
  <si>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</si>
  <si>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</si>
  <si>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</si>
  <si>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</si>
  <si>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</si>
  <si>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</si>
  <si>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</si>
  <si>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</si>
  <si>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</si>
  <si>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</si>
  <si>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</si>
  <si>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</si>
  <si>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</si>
  <si>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</si>
  <si>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</si>
  <si>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</si>
  <si>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</si>
  <si>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</si>
  <si>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</si>
  <si>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</si>
  <si>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</si>
  <si>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</si>
  <si>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</si>
  <si>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</si>
  <si>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</si>
  <si>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</si>
  <si>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</si>
  <si>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</si>
  <si>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</si>
  <si>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</si>
  <si>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</si>
  <si>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</si>
  <si>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</si>
  <si>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</si>
  <si>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</si>
  <si>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</si>
  <si>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</si>
  <si>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</si>
  <si>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</si>
  <si>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</si>
  <si>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</si>
  <si>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</si>
  <si>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</si>
  <si>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</si>
  <si>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</si>
  <si>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</si>
  <si>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</si>
  <si>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</si>
  <si>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</si>
  <si>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</si>
  <si>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</si>
  <si>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</si>
  <si>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</si>
  <si>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</si>
  <si>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</si>
  <si>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</si>
  <si>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</si>
  <si>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</si>
  <si>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</si>
  <si>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</si>
  <si>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</si>
  <si>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</si>
  <si>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</si>
  <si>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</si>
  <si>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</si>
  <si>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</si>
  <si>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</si>
  <si>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</si>
  <si>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</si>
  <si>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</si>
  <si>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</si>
  <si>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</si>
  <si>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</si>
  <si>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</si>
  <si>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</si>
  <si>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</si>
  <si>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</si>
  <si>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</si>
  <si>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</si>
  <si>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</si>
  <si>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</si>
  <si>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</si>
  <si>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</si>
  <si>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</si>
  <si>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</si>
  <si>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</si>
  <si>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</si>
  <si>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</si>
  <si>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</si>
  <si>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</si>
  <si>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</si>
  <si>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</si>
  <si>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</si>
  <si>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</si>
  <si>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</si>
  <si>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</si>
  <si>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</si>
  <si>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</si>
  <si>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</si>
  <si>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</si>
  <si>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</si>
  <si>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</si>
  <si>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</si>
  <si>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</si>
  <si>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</si>
  <si>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</si>
  <si>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</si>
  <si>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</si>
  <si>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</si>
  <si>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</si>
  <si>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</si>
  <si>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</si>
  <si>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</si>
  <si>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</si>
  <si>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</si>
  <si>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</si>
  <si>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</si>
  <si>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</si>
  <si>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</si>
  <si>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</si>
  <si>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</si>
  <si>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</si>
  <si>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</si>
  <si>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</si>
  <si>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</si>
  <si>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</si>
  <si>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</si>
  <si>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</si>
  <si>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</si>
  <si>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</si>
  <si>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</si>
  <si>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</si>
  <si>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</si>
  <si>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</si>
  <si>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</si>
  <si>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</si>
  <si>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</si>
  <si>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</si>
  <si>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</si>
  <si>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</si>
  <si>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</si>
  <si>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</si>
  <si>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</si>
  <si>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</si>
  <si>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</si>
  <si>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</si>
  <si>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</si>
  <si>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</si>
  <si>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</si>
  <si>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</si>
  <si>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</si>
  <si>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</si>
  <si>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</si>
  <si>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</si>
  <si>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</si>
  <si>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</si>
  <si>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</si>
  <si>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</si>
  <si>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</si>
  <si>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</si>
  <si>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</si>
  <si>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</si>
  <si>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</si>
  <si>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</si>
  <si>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</si>
  <si>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</si>
  <si>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</si>
  <si>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</si>
  <si>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</si>
  <si>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</si>
  <si>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</si>
  <si>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</si>
  <si>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</si>
  <si>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</si>
  <si>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</si>
  <si>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</si>
  <si>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</si>
  <si>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</si>
  <si>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</si>
  <si>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</si>
  <si>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</si>
  <si>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</si>
  <si>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</si>
  <si>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</si>
  <si>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</si>
  <si>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</si>
  <si>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</si>
  <si>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</si>
  <si>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</si>
  <si>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</si>
  <si>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</si>
  <si>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</si>
  <si>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</si>
  <si>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</si>
  <si>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</si>
  <si>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</si>
  <si>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</si>
  <si>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</si>
  <si>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</si>
  <si>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</si>
  <si>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</si>
  <si>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</si>
  <si>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</si>
  <si>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</si>
  <si>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</si>
  <si>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</si>
  <si>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</si>
  <si>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</si>
  <si>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</si>
  <si>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</si>
  <si>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</si>
  <si>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</si>
  <si>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</si>
  <si>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</si>
  <si>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</si>
  <si>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</si>
  <si>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</si>
  <si>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</si>
  <si>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</si>
  <si>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</si>
  <si>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</si>
  <si>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</si>
  <si>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</si>
  <si>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</si>
  <si>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</si>
  <si>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</si>
  <si>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</si>
  <si>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</si>
  <si>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</si>
  <si>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</si>
  <si>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</si>
  <si>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</si>
  <si>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</si>
  <si>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</si>
  <si>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</si>
  <si>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</si>
  <si>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</si>
  <si>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</si>
  <si>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</si>
  <si>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</si>
  <si>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</si>
  <si>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</si>
  <si>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</si>
  <si>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</si>
  <si>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</si>
  <si>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</si>
  <si>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</si>
  <si>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</si>
  <si>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</si>
  <si>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</si>
  <si>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</si>
  <si>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</si>
  <si>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</si>
  <si>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</si>
  <si>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</si>
  <si>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</si>
  <si>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</si>
  <si>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</si>
  <si>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</si>
  <si>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</si>
  <si>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</si>
  <si>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</si>
  <si>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</si>
  <si>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</si>
  <si>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</si>
  <si>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</si>
  <si>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</si>
  <si>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</si>
  <si>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</si>
  <si>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</si>
  <si>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</si>
  <si>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</si>
  <si>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</si>
  <si>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</si>
  <si>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</si>
  <si>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</si>
  <si>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</si>
  <si>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</si>
  <si>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</si>
  <si>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</si>
  <si>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</si>
  <si>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</si>
  <si>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</si>
  <si>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</si>
  <si>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</si>
  <si>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</si>
  <si>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</si>
  <si>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</si>
  <si>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</si>
  <si>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</si>
  <si>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</si>
  <si>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</si>
  <si>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</si>
  <si>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</si>
  <si>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</si>
  <si>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</si>
  <si>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</si>
  <si>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</si>
  <si>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</si>
  <si>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</si>
  <si>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</si>
  <si>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</si>
  <si>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</si>
  <si>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</si>
  <si>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</si>
  <si>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</si>
  <si>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</si>
  <si>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</si>
  <si>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</si>
  <si>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</si>
  <si>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</si>
  <si>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</si>
  <si>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</si>
  <si>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</si>
  <si>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</si>
  <si>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</si>
  <si>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</si>
  <si>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</si>
  <si>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</si>
  <si>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</si>
  <si>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</si>
  <si>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</si>
  <si>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</si>
  <si>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</si>
  <si>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</si>
  <si>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</si>
  <si>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</si>
  <si>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</si>
  <si>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</si>
  <si>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</si>
  <si>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</si>
  <si>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</si>
  <si>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</si>
  <si>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</si>
  <si>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</si>
  <si>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</si>
  <si>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</si>
  <si>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</si>
  <si>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</si>
  <si>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</si>
  <si>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</si>
  <si>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</si>
  <si>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</si>
  <si>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</si>
  <si>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</si>
  <si>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</si>
  <si>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</si>
  <si>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</si>
  <si>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</si>
  <si>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</si>
  <si>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</si>
  <si>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</si>
  <si>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</si>
  <si>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</si>
  <si>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</si>
  <si>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</si>
  <si>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</si>
  <si>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</si>
  <si>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</si>
  <si>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</si>
  <si>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</si>
  <si>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</si>
  <si>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</si>
  <si>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</si>
  <si>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</si>
  <si>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</si>
  <si>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</si>
  <si>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</si>
  <si>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</si>
  <si>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</si>
  <si>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</si>
  <si>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</si>
  <si>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</si>
  <si>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</si>
  <si>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</si>
  <si>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</si>
  <si>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</si>
  <si>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</si>
  <si>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</si>
  <si>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</si>
  <si>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</si>
  <si>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</si>
  <si>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</si>
  <si>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</si>
  <si>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</si>
  <si>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</si>
  <si>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</si>
  <si>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</si>
  <si>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</si>
  <si>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</si>
  <si>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</si>
  <si>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</si>
  <si>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</si>
  <si>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</si>
  <si>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</si>
  <si>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</si>
  <si>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</si>
  <si>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</si>
  <si>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</si>
  <si>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</si>
  <si>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</si>
  <si>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</si>
  <si>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</si>
  <si>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</si>
  <si>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</si>
  <si>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</si>
  <si>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</si>
  <si>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</si>
  <si>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</si>
  <si>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</si>
  <si>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</si>
  <si>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</si>
  <si>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</si>
  <si>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</si>
  <si>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</si>
  <si>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</si>
  <si>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</si>
  <si>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</si>
  <si>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</si>
  <si>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</si>
  <si>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</si>
  <si>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</si>
  <si>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</si>
  <si>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</si>
  <si>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</si>
  <si>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</si>
  <si>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</si>
  <si>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</si>
  <si>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</si>
  <si>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</si>
  <si>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</si>
  <si>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</si>
  <si>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</si>
  <si>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</si>
  <si>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</si>
  <si>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</si>
  <si>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</si>
  <si>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</si>
  <si>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</si>
  <si>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</si>
  <si>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</si>
  <si>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</si>
  <si>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</si>
  <si>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</si>
  <si>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</si>
  <si>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</si>
  <si>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</si>
  <si>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</si>
  <si>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</si>
  <si>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</si>
  <si>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</si>
  <si>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</si>
  <si>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</si>
  <si>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</si>
  <si>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</si>
  <si>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</si>
  <si>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</si>
  <si>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</si>
  <si>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</si>
  <si>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</si>
  <si>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</si>
  <si>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</si>
  <si>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</si>
  <si>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</si>
  <si>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</si>
  <si>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</si>
  <si>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</si>
  <si>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</si>
  <si>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</si>
  <si>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</si>
  <si>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</si>
  <si>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</si>
  <si>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</si>
  <si>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</si>
  <si>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</si>
  <si>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</si>
  <si>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</si>
  <si>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</si>
  <si>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</si>
  <si>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</si>
  <si>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</si>
  <si>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</si>
  <si>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</si>
  <si>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</si>
  <si>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</si>
  <si>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</si>
  <si>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</si>
  <si>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</si>
  <si>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</si>
  <si>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</si>
  <si>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</si>
  <si>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</si>
  <si>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</si>
  <si>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</si>
  <si>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</si>
  <si>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</si>
  <si>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</si>
  <si>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</si>
  <si>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</si>
  <si>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</si>
  <si>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</si>
  <si>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</si>
  <si>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</si>
  <si>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</si>
  <si>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</si>
  <si>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</si>
  <si>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</si>
  <si>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</si>
  <si>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</si>
  <si>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</si>
  <si>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</si>
  <si>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</si>
  <si>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</si>
  <si>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</si>
  <si>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</si>
  <si>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</si>
  <si>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</si>
  <si>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</si>
  <si>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</si>
  <si>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</si>
  <si>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</si>
  <si>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</si>
  <si>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</si>
  <si>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</si>
  <si>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</si>
  <si>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</si>
  <si>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</si>
  <si>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</si>
  <si>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</si>
  <si>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</si>
  <si>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</si>
  <si>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</si>
  <si>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</si>
  <si>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</si>
  <si>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</si>
  <si>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</si>
  <si>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</si>
  <si>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</si>
  <si>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</si>
  <si>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</si>
  <si>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</si>
  <si>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</si>
  <si>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</si>
  <si>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</si>
  <si>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</si>
  <si>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</si>
  <si>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</si>
  <si>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</si>
  <si>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</si>
  <si>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</si>
  <si>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</si>
  <si>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</si>
  <si>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</si>
  <si>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</si>
  <si>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</si>
  <si>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</si>
  <si>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</si>
  <si>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</si>
  <si>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</si>
  <si>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</si>
  <si>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</si>
  <si>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</si>
  <si>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</si>
  <si>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</si>
  <si>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</si>
  <si>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</si>
  <si>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</si>
  <si>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</si>
  <si>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</si>
  <si>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</si>
  <si>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</si>
  <si>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</si>
  <si>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</si>
  <si>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</si>
  <si>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</si>
  <si>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</si>
  <si>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</si>
  <si>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</si>
  <si>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</si>
  <si>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</si>
  <si>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</si>
  <si>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</si>
  <si>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</si>
  <si>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</si>
  <si>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</si>
  <si>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</si>
  <si>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</si>
  <si>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</si>
  <si>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</si>
  <si>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</si>
  <si>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</si>
  <si>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</si>
  <si>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</si>
  <si>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</si>
  <si>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</si>
  <si>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</si>
  <si>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</si>
  <si>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</si>
  <si>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</si>
  <si>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</si>
  <si>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</si>
  <si>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</si>
  <si>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</si>
  <si>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</si>
  <si>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</si>
  <si>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</si>
  <si>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</si>
  <si>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</si>
  <si>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</si>
  <si>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</si>
  <si>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</si>
  <si>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</si>
  <si>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</si>
  <si>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</si>
  <si>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</si>
  <si>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</si>
  <si>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</si>
  <si>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</si>
  <si>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</si>
  <si>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</si>
  <si>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</si>
  <si>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</si>
  <si>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</si>
  <si>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</si>
  <si>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</si>
  <si>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</si>
  <si>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</si>
  <si>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</si>
  <si>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</si>
  <si>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</si>
  <si>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</si>
  <si>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</si>
  <si>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</si>
  <si>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</si>
  <si>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</si>
  <si>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</si>
  <si>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</si>
  <si>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</si>
  <si>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</si>
  <si>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</si>
  <si>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</si>
  <si>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</si>
  <si>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</si>
  <si>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</si>
  <si>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</si>
  <si>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</si>
  <si>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</si>
  <si>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</si>
  <si>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</si>
  <si>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</si>
  <si>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</si>
  <si>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</si>
  <si>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</si>
  <si>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</si>
  <si>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</si>
  <si>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</si>
  <si>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</si>
  <si>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</si>
  <si>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</si>
  <si>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</si>
  <si>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</si>
  <si>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</si>
  <si>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</si>
  <si>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</si>
  <si>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</si>
  <si>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</si>
  <si>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</si>
  <si>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</si>
  <si>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</si>
  <si>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</si>
  <si>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</si>
  <si>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</si>
  <si>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</si>
  <si>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</si>
  <si>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</si>
  <si>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</si>
  <si>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</si>
  <si>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</si>
  <si>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</si>
  <si>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</si>
  <si>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</si>
  <si>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</si>
  <si>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</si>
  <si>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</si>
  <si>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</si>
  <si>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</si>
  <si>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</si>
  <si>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</si>
  <si>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</si>
  <si>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</si>
  <si>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</si>
  <si>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</si>
  <si>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</si>
  <si>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</si>
  <si>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</si>
  <si>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</si>
  <si>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</si>
  <si>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</si>
  <si>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</si>
  <si>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</si>
  <si>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</si>
  <si>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</si>
  <si>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</si>
  <si>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</si>
  <si>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</si>
  <si>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</si>
  <si>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</si>
  <si>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</si>
  <si>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</si>
  <si>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</si>
  <si>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</si>
  <si>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</si>
  <si>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</si>
  <si>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</si>
  <si>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</si>
  <si>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</si>
  <si>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</si>
  <si>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</si>
  <si>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</si>
  <si>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</si>
  <si>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</si>
  <si>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</si>
  <si>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</si>
  <si>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</si>
  <si>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</si>
  <si>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</si>
  <si>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</si>
  <si>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</si>
  <si>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</si>
  <si>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</si>
  <si>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</si>
  <si>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</si>
  <si>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</si>
  <si>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</si>
  <si>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</si>
  <si>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</si>
  <si>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</si>
  <si>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</si>
  <si>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</si>
  <si>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</si>
  <si>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</si>
  <si>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</si>
  <si>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</si>
  <si>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</si>
  <si>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</si>
  <si>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</si>
  <si>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</si>
  <si>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</si>
  <si>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</si>
  <si>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</si>
  <si>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</si>
  <si>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</si>
  <si>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</si>
  <si>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</si>
  <si>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</si>
  <si>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</si>
  <si>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</si>
  <si>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</si>
  <si>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</si>
  <si>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</si>
  <si>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</si>
  <si>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</si>
  <si>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</si>
  <si>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</si>
  <si>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</si>
  <si>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</si>
  <si>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</si>
  <si>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</si>
  <si>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</si>
  <si>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</si>
  <si>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</si>
  <si>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</si>
  <si>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</si>
  <si>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</si>
  <si>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</si>
  <si>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</si>
  <si>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</si>
  <si>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</si>
  <si>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</si>
  <si>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</si>
  <si>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</si>
  <si>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</si>
  <si>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</si>
  <si>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</si>
  <si>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</si>
  <si>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</si>
  <si>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</si>
  <si>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</si>
  <si>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</si>
  <si>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</si>
  <si>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</si>
  <si>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</si>
  <si>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</si>
  <si>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</si>
  <si>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</si>
  <si>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</si>
  <si>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</si>
  <si>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</si>
  <si>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</si>
  <si>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</si>
  <si>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</si>
  <si>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</si>
  <si>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</si>
  <si>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</si>
  <si>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</si>
  <si>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</si>
  <si>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</si>
  <si>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</si>
  <si>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</si>
  <si>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</si>
  <si>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</si>
  <si>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</si>
  <si>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</si>
  <si>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</si>
  <si>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</si>
  <si>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</si>
  <si>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</si>
  <si>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</si>
  <si>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</si>
  <si>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</si>
  <si>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</si>
  <si>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</si>
  <si>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</si>
  <si>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</si>
  <si>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</si>
  <si>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</si>
  <si>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</si>
  <si>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</si>
  <si>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</si>
  <si>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</si>
  <si>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</si>
  <si>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</si>
  <si>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</si>
  <si>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</si>
  <si>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</si>
  <si>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</si>
  <si>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</si>
  <si>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</si>
  <si>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</si>
  <si>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</si>
  <si>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</si>
  <si>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</si>
  <si>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</si>
  <si>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</si>
  <si>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</si>
  <si>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</si>
  <si>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</si>
  <si>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</si>
  <si>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</si>
  <si>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</si>
  <si>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</si>
  <si>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</si>
  <si>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</si>
  <si>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</si>
  <si>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</si>
  <si>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</si>
  <si>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</si>
  <si>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</si>
  <si>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</si>
  <si>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</si>
  <si>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</si>
  <si>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</si>
  <si>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</si>
  <si>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</si>
  <si>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</si>
  <si>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</si>
  <si>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</si>
  <si>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</si>
  <si>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</si>
  <si>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</si>
  <si>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</si>
  <si>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</si>
  <si>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</si>
  <si>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</si>
  <si>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</si>
  <si>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</si>
  <si>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</si>
  <si>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</si>
  <si>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</si>
  <si>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</si>
  <si>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</si>
  <si>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</si>
  <si>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</si>
  <si>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</si>
  <si>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</si>
  <si>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</si>
  <si>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</si>
  <si>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</si>
  <si>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</si>
  <si>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</si>
  <si>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</si>
  <si>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</si>
  <si>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</si>
  <si>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</si>
  <si>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</si>
  <si>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</si>
  <si>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</si>
  <si>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</si>
  <si>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</si>
  <si>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</si>
  <si>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</si>
  <si>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</si>
  <si>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</si>
  <si>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</si>
  <si>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</si>
  <si>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</si>
  <si>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</si>
  <si>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</si>
  <si>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</si>
  <si>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</si>
  <si>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</si>
  <si>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</si>
  <si>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</si>
  <si>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</si>
  <si>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</si>
  <si>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</si>
  <si>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</si>
  <si>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</si>
  <si>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</si>
  <si>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</si>
  <si>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</si>
  <si>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</si>
  <si>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</si>
  <si>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</si>
  <si>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</si>
  <si>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</si>
  <si>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</si>
  <si>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</si>
  <si>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</si>
  <si>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</si>
  <si>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</si>
  <si>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</si>
  <si>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</si>
  <si>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</si>
  <si>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</si>
  <si>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</si>
  <si>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</si>
  <si>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</si>
  <si>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</si>
  <si>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</si>
  <si>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</si>
  <si>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</si>
  <si>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</si>
  <si>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</si>
  <si>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</si>
  <si>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</si>
  <si>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</si>
  <si>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</si>
  <si>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</si>
  <si>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</si>
  <si>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</si>
  <si>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</si>
  <si>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</si>
  <si>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</si>
  <si>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</si>
  <si>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</si>
  <si>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</si>
  <si>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</si>
  <si>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</si>
  <si>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</si>
  <si>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</si>
  <si>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</si>
  <si>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</si>
  <si>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</si>
  <si>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</si>
  <si>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</si>
  <si>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</si>
  <si>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</si>
  <si>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</si>
  <si>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</si>
  <si>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</si>
  <si>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</si>
  <si>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</si>
  <si>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</si>
  <si>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</si>
  <si>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</si>
  <si>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</si>
  <si>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</si>
  <si>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</si>
  <si>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</si>
  <si>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</si>
  <si>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</si>
  <si>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</si>
  <si>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</si>
  <si>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</si>
  <si>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</si>
  <si>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</si>
  <si>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</si>
  <si>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</si>
  <si>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</si>
  <si>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</si>
  <si>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</si>
  <si>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</si>
  <si>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</si>
  <si>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</si>
  <si>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</si>
  <si>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</si>
  <si>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</si>
  <si>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</si>
  <si>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</si>
  <si>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</si>
  <si>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</si>
  <si>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</si>
  <si>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</si>
  <si>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</si>
  <si>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</si>
  <si>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</si>
  <si>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</si>
  <si>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</si>
  <si>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</si>
  <si>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</si>
  <si>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</si>
  <si>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</si>
  <si>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</si>
  <si>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</si>
  <si>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</si>
  <si>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</si>
  <si>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</si>
  <si>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</si>
  <si>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</si>
  <si>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</si>
  <si>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</si>
  <si>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</si>
  <si>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</si>
  <si>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</si>
  <si>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</si>
  <si>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</si>
  <si>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</si>
  <si>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</si>
  <si>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</si>
  <si>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</si>
  <si>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</si>
  <si>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</si>
  <si>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</si>
  <si>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</si>
  <si>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</si>
  <si>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</si>
  <si>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</si>
  <si>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</si>
  <si>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</si>
  <si>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</si>
  <si>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</si>
  <si>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</si>
  <si>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</si>
  <si>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</si>
  <si>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</si>
  <si>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</si>
  <si>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</si>
  <si>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</si>
  <si>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</si>
  <si>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</si>
  <si>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</si>
  <si>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</si>
  <si>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</si>
  <si>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</si>
  <si>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</si>
  <si>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</si>
  <si>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</si>
  <si>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</si>
  <si>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</si>
  <si>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</si>
  <si>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</si>
  <si>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</si>
  <si>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</si>
  <si>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</si>
  <si>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</si>
  <si>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</si>
  <si>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</si>
  <si>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</si>
  <si>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</si>
  <si>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</si>
  <si>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</si>
  <si>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</si>
  <si>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</si>
  <si>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</si>
  <si>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</si>
  <si>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</si>
  <si>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</si>
  <si>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</si>
  <si>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</si>
  <si>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</si>
  <si>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</si>
  <si>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</si>
  <si>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</si>
  <si>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</si>
  <si>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</si>
  <si>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</si>
  <si>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</si>
  <si>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</si>
  <si>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</si>
  <si>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</si>
  <si>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</si>
  <si>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</si>
  <si>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</si>
  <si>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</si>
  <si>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</si>
  <si>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</si>
  <si>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</si>
  <si>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</si>
  <si>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</si>
  <si>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</si>
  <si>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</si>
  <si>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</si>
  <si>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</si>
  <si>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</si>
  <si>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</si>
  <si>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</si>
  <si>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</si>
  <si>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</si>
  <si>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</si>
  <si>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</si>
  <si>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</si>
  <si>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</si>
  <si>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</si>
  <si>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</si>
  <si>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</si>
  <si>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</si>
  <si>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</si>
  <si>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</si>
  <si>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</si>
  <si>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</si>
  <si>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</si>
  <si>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</si>
  <si>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</si>
  <si>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</si>
  <si>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</si>
  <si>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</si>
  <si>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</si>
  <si>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</si>
  <si>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</si>
  <si>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</si>
  <si>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</si>
  <si>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</si>
  <si>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</si>
  <si>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</si>
  <si>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</si>
  <si>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</si>
  <si>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</si>
  <si>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</si>
  <si>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</si>
  <si>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</si>
  <si>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</si>
  <si>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</si>
  <si>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</si>
  <si>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</si>
  <si>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</si>
  <si>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</si>
  <si>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</si>
  <si>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</si>
  <si>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</si>
  <si>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</si>
  <si>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</si>
  <si>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</si>
  <si>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</si>
  <si>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</si>
  <si>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</si>
  <si>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</si>
  <si>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</si>
  <si>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</si>
  <si>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</si>
  <si>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</si>
  <si>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</si>
  <si>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</si>
  <si>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</si>
  <si>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</si>
  <si>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</si>
  <si>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</si>
  <si>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</si>
  <si>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</si>
  <si>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</si>
  <si>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</si>
  <si>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</si>
  <si>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</si>
  <si>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</si>
  <si>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</si>
  <si>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</si>
  <si>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</si>
  <si>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</si>
  <si>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</si>
  <si>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</si>
  <si>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</si>
  <si>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</si>
  <si>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</si>
  <si>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</si>
  <si>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</si>
  <si>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</si>
  <si>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</si>
  <si>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</si>
  <si>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</si>
  <si>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</si>
  <si>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</si>
  <si>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</si>
  <si>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</si>
  <si>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</si>
  <si>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</si>
  <si>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</si>
  <si>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</si>
  <si>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</si>
  <si>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</si>
  <si>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</si>
  <si>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</si>
  <si>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</si>
  <si>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</si>
  <si>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</si>
  <si>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</si>
  <si>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</si>
  <si>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</si>
  <si>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</si>
  <si>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</si>
  <si>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</si>
  <si>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</si>
  <si>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</si>
  <si>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</si>
  <si>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</si>
  <si>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</si>
  <si>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</si>
  <si>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</si>
  <si>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</si>
  <si>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</si>
  <si>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</si>
  <si>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</si>
  <si>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</si>
  <si>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</si>
  <si>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</si>
  <si>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</si>
  <si>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</si>
  <si>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</si>
  <si>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</si>
  <si>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</si>
  <si>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</si>
  <si>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</si>
  <si>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</si>
  <si>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</si>
  <si>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</si>
  <si>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</si>
  <si>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</si>
  <si>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</si>
  <si>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</si>
  <si>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</si>
  <si>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</si>
  <si>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</si>
  <si>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</si>
  <si>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</si>
  <si>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</si>
  <si>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</si>
  <si>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</si>
  <si>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</si>
  <si>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</si>
  <si>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</si>
  <si>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</si>
  <si>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</si>
  <si>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</si>
  <si>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</si>
  <si>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</si>
  <si>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</si>
  <si>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</si>
  <si>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</si>
  <si>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</si>
  <si>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</si>
  <si>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</si>
  <si>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</si>
  <si>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</si>
  <si>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</si>
  <si>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</si>
  <si>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</si>
  <si>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</si>
  <si>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</si>
  <si>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</si>
  <si>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</si>
  <si>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</si>
  <si>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</si>
  <si>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</si>
  <si>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</si>
  <si>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</si>
  <si>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</si>
  <si>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</si>
  <si>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</si>
  <si>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</si>
  <si>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</si>
  <si>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</si>
  <si>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</si>
  <si>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</si>
  <si>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</si>
  <si>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</si>
  <si>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</si>
  <si>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</si>
  <si>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</si>
  <si>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</si>
  <si>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</si>
  <si>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</si>
  <si>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</si>
  <si>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</si>
  <si>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</si>
  <si>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</si>
  <si>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</si>
  <si>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</si>
  <si>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</si>
  <si>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</si>
  <si>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</si>
  <si>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</si>
  <si>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</si>
  <si>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</si>
  <si>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</si>
  <si>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</si>
  <si>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</si>
  <si>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</si>
  <si>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</si>
  <si>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</si>
  <si>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</si>
  <si>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</si>
  <si>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</si>
  <si>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</si>
  <si>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</si>
  <si>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</si>
  <si>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</si>
  <si>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</si>
  <si>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</si>
  <si>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</si>
  <si>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</si>
  <si>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</si>
  <si>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</si>
  <si>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</si>
  <si>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</si>
  <si>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</si>
  <si>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</si>
  <si>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</si>
  <si>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</si>
  <si>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</si>
  <si>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</si>
  <si>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</si>
  <si>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</si>
  <si>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</si>
  <si>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</si>
  <si>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</si>
  <si>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</si>
  <si>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</si>
  <si>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</si>
  <si>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</si>
  <si>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</si>
  <si>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</si>
  <si>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</si>
  <si>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</si>
  <si>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</si>
  <si>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</si>
  <si>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</si>
  <si>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</si>
  <si>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</si>
  <si>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</si>
  <si>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</si>
  <si>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</si>
  <si>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</si>
  <si>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</si>
  <si>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</si>
  <si>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</si>
  <si>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</si>
  <si>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</si>
  <si>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</si>
  <si>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</si>
  <si>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</si>
  <si>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</si>
  <si>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</si>
  <si>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</si>
  <si>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</si>
  <si>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</si>
  <si>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</si>
  <si>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</si>
  <si>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</si>
  <si>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</si>
  <si>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</si>
  <si>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</si>
  <si>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</si>
  <si>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</si>
  <si>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</si>
  <si>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</si>
  <si>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</si>
  <si>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</si>
  <si>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</si>
  <si>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</si>
  <si>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</si>
  <si>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</si>
  <si>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</si>
  <si>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</si>
  <si>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</si>
  <si>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</si>
  <si>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</si>
  <si>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</si>
  <si>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</si>
  <si>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</si>
  <si>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</si>
  <si>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</si>
  <si>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</si>
  <si>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</si>
  <si>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</si>
  <si>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</si>
  <si>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</si>
  <si>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</si>
  <si>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</si>
  <si>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</si>
  <si>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</si>
  <si>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</si>
  <si>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</si>
  <si>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</si>
  <si>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</si>
  <si>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</si>
  <si>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</si>
  <si>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</si>
  <si>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</si>
  <si>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</si>
  <si>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</si>
  <si>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</si>
  <si>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</si>
  <si>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</si>
  <si>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</si>
  <si>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</si>
  <si>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</si>
  <si>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</si>
  <si>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</si>
  <si>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</si>
  <si>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</si>
  <si>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</si>
  <si>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</si>
  <si>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</si>
  <si>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</si>
  <si>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</si>
  <si>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</si>
  <si>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</si>
  <si>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</si>
  <si>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</si>
  <si>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</si>
  <si>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</si>
  <si>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</si>
  <si>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</si>
  <si>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</si>
  <si>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</si>
  <si>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</si>
  <si>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</si>
  <si>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</si>
  <si>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</si>
  <si>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</si>
  <si>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</si>
  <si>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</si>
  <si>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</si>
  <si>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</si>
  <si>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</si>
  <si>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</si>
  <si>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</si>
  <si>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</si>
  <si>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</si>
  <si>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</si>
  <si>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</si>
  <si>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</si>
  <si>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</si>
  <si>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</si>
  <si>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</si>
  <si>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</si>
  <si>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</si>
  <si>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</si>
  <si>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</si>
  <si>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</si>
  <si>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</si>
  <si>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</si>
  <si>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</si>
  <si>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</si>
  <si>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</si>
  <si>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</si>
  <si>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</si>
  <si>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</si>
  <si>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</si>
  <si>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</si>
  <si>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</si>
  <si>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</si>
  <si>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</si>
  <si>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</si>
  <si>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</si>
  <si>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</si>
  <si>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</si>
  <si>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</si>
  <si>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</si>
  <si>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</si>
  <si>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</si>
  <si>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</si>
  <si>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</si>
  <si>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</si>
  <si>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</si>
  <si>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</si>
  <si>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</si>
  <si>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</si>
  <si>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</si>
  <si>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</si>
  <si>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</si>
  <si>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</si>
  <si>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</si>
  <si>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</si>
  <si>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</si>
  <si>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</si>
  <si>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</si>
  <si>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</si>
  <si>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</si>
  <si>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</si>
  <si>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</si>
  <si>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</si>
  <si>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</si>
  <si>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</si>
  <si>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</si>
  <si>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</si>
  <si>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</si>
  <si>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</si>
  <si>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</si>
  <si>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</si>
  <si>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</si>
  <si>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</si>
  <si>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</si>
  <si>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</si>
  <si>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</si>
  <si>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</si>
  <si>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</si>
  <si>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</si>
  <si>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</si>
  <si>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</si>
  <si>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</si>
  <si>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</si>
  <si>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</si>
  <si>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</si>
  <si>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</si>
  <si>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</si>
  <si>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</si>
  <si>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</si>
  <si>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</si>
  <si>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</si>
  <si>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</si>
  <si>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</si>
  <si>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</si>
  <si>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</si>
  <si>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</si>
  <si>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</si>
  <si>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</si>
  <si>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</si>
  <si>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</si>
  <si>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</si>
  <si>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</si>
  <si>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</si>
  <si>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</si>
  <si>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</si>
  <si>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</si>
  <si>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</si>
  <si>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</si>
  <si>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</si>
  <si>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</si>
  <si>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</si>
  <si>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</si>
  <si>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</si>
  <si>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</si>
  <si>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</si>
  <si>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</si>
  <si>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</si>
  <si>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</si>
  <si>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</si>
  <si>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</si>
  <si>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</si>
  <si>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</si>
  <si>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</si>
  <si>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</si>
  <si>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</si>
  <si>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</si>
  <si>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</si>
  <si>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</si>
  <si>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</si>
  <si>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</si>
  <si>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</si>
  <si>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</si>
  <si>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</si>
  <si>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</si>
  <si>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</si>
  <si>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</si>
  <si>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</si>
  <si>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</si>
  <si>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</si>
  <si>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</si>
  <si>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</si>
  <si>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</si>
  <si>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</si>
  <si>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</si>
  <si>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</si>
  <si>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</si>
  <si>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</si>
  <si>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</si>
  <si>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</si>
  <si>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</si>
  <si>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</si>
  <si>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</si>
  <si>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</si>
  <si>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</si>
  <si>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</si>
  <si>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</si>
  <si>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</si>
  <si>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</si>
  <si>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</si>
  <si>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</si>
  <si>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</si>
  <si>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</si>
  <si>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</si>
  <si>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</si>
  <si>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</si>
  <si>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</si>
  <si>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</si>
  <si>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</si>
  <si>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</si>
  <si>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</si>
  <si>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</si>
  <si>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</si>
  <si>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</si>
  <si>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</si>
  <si>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</si>
  <si>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</si>
  <si>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</si>
  <si>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</si>
  <si>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</si>
  <si>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</si>
  <si>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</si>
  <si>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</si>
  <si>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</si>
  <si>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</si>
  <si>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</si>
  <si>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</si>
  <si>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</si>
  <si>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</si>
  <si>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</si>
  <si>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</si>
  <si>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</si>
  <si>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</si>
  <si>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</si>
  <si>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</si>
  <si>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</si>
  <si>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</si>
  <si>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</si>
  <si>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</si>
  <si>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</si>
  <si>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</si>
  <si>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</si>
  <si>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</si>
  <si>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</si>
  <si>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</si>
  <si>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</si>
  <si>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</si>
  <si>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</si>
  <si>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</si>
  <si>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</si>
  <si>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</si>
  <si>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</si>
  <si>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</si>
  <si>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</si>
  <si>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</si>
  <si>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</si>
  <si>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</si>
  <si>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</si>
  <si>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</si>
  <si>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</si>
  <si>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</si>
  <si>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</si>
  <si>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</si>
  <si>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</si>
  <si>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</si>
  <si>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</si>
  <si>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</si>
  <si>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</si>
  <si>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</si>
  <si>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</si>
  <si>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</si>
  <si>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</si>
  <si>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</si>
  <si>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</si>
  <si>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</si>
  <si>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</si>
  <si>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</si>
  <si>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</si>
  <si>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</si>
  <si>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</si>
  <si>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</si>
  <si>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</si>
  <si>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</si>
  <si>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</si>
  <si>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</si>
  <si>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</si>
  <si>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</si>
  <si>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</si>
  <si>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</si>
  <si>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</si>
  <si>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</si>
  <si>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</si>
  <si>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</si>
  <si>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</si>
  <si>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</si>
  <si>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</si>
  <si>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</si>
  <si>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</si>
  <si>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</si>
  <si>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</si>
  <si>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</si>
  <si>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</si>
  <si>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</si>
  <si>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</si>
  <si>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</si>
  <si>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</si>
  <si>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</si>
  <si>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</si>
  <si>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</si>
  <si>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</si>
  <si>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</si>
  <si>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</si>
  <si>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</si>
  <si>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</si>
  <si>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</si>
  <si>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</si>
  <si>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</si>
  <si>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</si>
  <si>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</si>
  <si>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</si>
  <si>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</si>
  <si>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</si>
  <si>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</si>
  <si>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</si>
  <si>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</si>
  <si>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</si>
  <si>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</si>
  <si>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</si>
  <si>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</si>
  <si>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</si>
  <si>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</si>
  <si>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</si>
  <si>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</si>
  <si>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</si>
  <si>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</si>
  <si>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</si>
  <si>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</si>
  <si>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</si>
  <si>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</si>
  <si>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</si>
  <si>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</si>
  <si>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</si>
  <si>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</si>
  <si>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</si>
  <si>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</si>
  <si>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</si>
  <si>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</si>
  <si>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</si>
  <si>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</si>
  <si>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</si>
  <si>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</si>
  <si>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</si>
  <si>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</si>
  <si>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</si>
  <si>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</si>
  <si>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</si>
  <si>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</si>
  <si>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</si>
  <si>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</si>
  <si>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</si>
  <si>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</si>
  <si>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</si>
  <si>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</si>
  <si>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</si>
  <si>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</si>
  <si>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</si>
  <si>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</si>
  <si>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</si>
  <si>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</si>
  <si>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</si>
  <si>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</si>
  <si>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</si>
  <si>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</si>
  <si>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</si>
  <si>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</si>
  <si>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</si>
  <si>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</si>
  <si>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</si>
  <si>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</si>
  <si>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</si>
  <si>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</si>
  <si>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</si>
  <si>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</si>
  <si>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</si>
  <si>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</si>
  <si>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</si>
  <si>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</si>
  <si>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</si>
  <si>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</si>
  <si>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</si>
  <si>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</si>
  <si>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</si>
  <si>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</si>
  <si>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</si>
  <si>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</si>
  <si>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</si>
  <si>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</si>
  <si>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</si>
  <si>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</si>
  <si>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</si>
  <si>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</si>
  <si>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</si>
  <si>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</si>
  <si>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</si>
  <si>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</si>
  <si>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</si>
  <si>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</si>
  <si>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</si>
  <si>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</si>
  <si>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</si>
  <si>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</si>
  <si>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</si>
  <si>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</si>
  <si>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</si>
  <si>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</si>
  <si>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</si>
  <si>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</si>
  <si>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</si>
  <si>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</si>
  <si>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</si>
  <si>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</si>
  <si>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</si>
  <si>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</si>
  <si>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</si>
  <si>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</si>
  <si>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</si>
  <si>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</si>
  <si>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</si>
  <si>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</si>
  <si>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</si>
  <si>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</si>
  <si>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</si>
  <si>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</si>
  <si>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</si>
  <si>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</si>
  <si>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</si>
  <si>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</si>
  <si>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</si>
  <si>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</si>
  <si>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</si>
  <si>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</si>
  <si>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</si>
  <si>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</si>
  <si>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</si>
  <si>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</si>
  <si>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</si>
  <si>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</si>
  <si>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</si>
  <si>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</si>
  <si>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</si>
  <si>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</si>
  <si>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</si>
  <si>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</si>
  <si>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</si>
  <si>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</si>
  <si>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</si>
  <si>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</si>
  <si>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</si>
  <si>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</si>
  <si>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</si>
  <si>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</si>
  <si>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</si>
  <si>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</si>
  <si>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</si>
  <si>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</si>
  <si>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</si>
  <si>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</si>
  <si>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</si>
  <si>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</si>
  <si>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</si>
  <si>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</si>
  <si>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</si>
  <si>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</si>
  <si>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</si>
  <si>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</si>
  <si>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</si>
  <si>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</si>
  <si>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</si>
  <si>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</si>
  <si>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</si>
  <si>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</si>
  <si>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</si>
  <si>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</si>
  <si>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</si>
  <si>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</si>
  <si>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</si>
  <si>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</si>
  <si>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</si>
  <si>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</si>
  <si>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</si>
  <si>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</si>
  <si>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</si>
  <si>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</si>
  <si>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</si>
  <si>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</si>
  <si>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</si>
  <si>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</si>
  <si>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</si>
  <si>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</si>
  <si>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</si>
  <si>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</si>
  <si>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</si>
  <si>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</si>
  <si>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</si>
  <si>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</si>
  <si>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</si>
  <si>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</si>
  <si>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</si>
  <si>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</si>
  <si>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</si>
  <si>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</si>
  <si>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</si>
  <si>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</si>
  <si>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</si>
  <si>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</si>
  <si>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</si>
  <si>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</si>
  <si>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</si>
  <si>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</si>
  <si>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</si>
  <si>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</si>
  <si>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</si>
  <si>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</si>
  <si>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</si>
  <si>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</si>
  <si>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</si>
  <si>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</si>
  <si>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</si>
  <si>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</si>
  <si>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</si>
  <si>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</si>
  <si>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</si>
  <si>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</si>
  <si>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</si>
  <si>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</si>
  <si>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</si>
  <si>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</si>
  <si>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</si>
  <si>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</si>
  <si>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</si>
  <si>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</si>
  <si>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</si>
  <si>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</si>
  <si>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</si>
  <si>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</si>
  <si>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</si>
  <si>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</si>
  <si>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</si>
  <si>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</si>
  <si>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</si>
  <si>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</si>
  <si>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</si>
  <si>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</si>
  <si>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</si>
  <si>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</si>
  <si>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</si>
  <si>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</si>
  <si>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</si>
  <si>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</si>
  <si>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</si>
  <si>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</si>
  <si>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</si>
  <si>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</si>
  <si>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</si>
  <si>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</si>
  <si>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</si>
  <si>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</si>
  <si>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</si>
  <si>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</si>
  <si>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</si>
  <si>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</si>
  <si>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</si>
  <si>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</si>
  <si>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</si>
  <si>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</si>
  <si>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</si>
  <si>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</si>
  <si>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</si>
  <si>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</si>
  <si>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</si>
  <si>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</si>
  <si>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</si>
  <si>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</si>
  <si>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</si>
  <si>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</si>
  <si>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</si>
  <si>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</si>
  <si>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</si>
  <si>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</si>
  <si>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</si>
  <si>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</si>
  <si>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</si>
  <si>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</si>
  <si>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</si>
  <si>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</si>
  <si>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</si>
  <si>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</si>
  <si>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</si>
  <si>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</si>
  <si>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</si>
  <si>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</si>
  <si>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</si>
  <si>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</si>
  <si>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</si>
  <si>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</si>
  <si>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</si>
  <si>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</si>
  <si>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</si>
  <si>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</si>
  <si>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</si>
  <si>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</si>
  <si>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</si>
  <si>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</si>
  <si>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</si>
  <si>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</si>
  <si>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</si>
  <si>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</si>
  <si>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</si>
  <si>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</si>
  <si>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</si>
  <si>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</si>
  <si>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</si>
  <si>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</si>
  <si>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</si>
  <si>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</si>
  <si>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</si>
  <si>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</si>
  <si>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</si>
  <si>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</si>
  <si>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</si>
  <si>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</si>
  <si>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</si>
  <si>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</si>
  <si>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</si>
  <si>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</si>
  <si>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</si>
  <si>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</si>
  <si>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</si>
  <si>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</si>
  <si>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</si>
  <si>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</si>
  <si>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</si>
  <si>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</si>
  <si>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</si>
  <si>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</si>
  <si>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</si>
  <si>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</si>
  <si>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</si>
  <si>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</si>
  <si>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</si>
  <si>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</si>
  <si>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</si>
  <si>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</si>
  <si>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</si>
  <si>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</si>
  <si>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</si>
  <si>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</si>
  <si>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</si>
  <si>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</si>
  <si>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</si>
  <si>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</si>
  <si>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</si>
  <si>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</si>
  <si>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</si>
  <si>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</si>
  <si>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</si>
  <si>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</si>
  <si>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</si>
  <si>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</si>
  <si>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</si>
  <si>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</si>
  <si>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</si>
  <si>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</si>
  <si>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</si>
  <si>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</si>
  <si>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</si>
  <si>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</si>
  <si>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</si>
  <si>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</si>
  <si>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</si>
  <si>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</si>
  <si>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</si>
  <si>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</si>
  <si>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</si>
  <si>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</si>
  <si>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</si>
  <si>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</si>
  <si>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</si>
  <si>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</si>
  <si>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</si>
  <si>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</si>
  <si>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</si>
  <si>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</si>
  <si>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</si>
  <si>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</si>
  <si>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</si>
  <si>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</si>
  <si>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</si>
  <si>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</si>
  <si>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</si>
  <si>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</si>
  <si>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</si>
  <si>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</si>
  <si>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</si>
  <si>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</si>
  <si>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</si>
  <si>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</si>
  <si>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</si>
  <si>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</si>
  <si>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</si>
  <si>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</si>
  <si>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</si>
  <si>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</si>
  <si>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</si>
  <si>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</si>
  <si>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</si>
  <si>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</si>
  <si>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</si>
  <si>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</si>
  <si>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</si>
  <si>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</si>
  <si>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</si>
  <si>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</si>
  <si>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</si>
  <si>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</si>
  <si>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</si>
  <si>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</si>
  <si>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</si>
  <si>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</si>
  <si>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</si>
  <si>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</si>
  <si>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</si>
  <si>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</si>
  <si>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</si>
  <si>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</si>
  <si>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</si>
  <si>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</si>
  <si>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</si>
  <si>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</si>
  <si>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</si>
  <si>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</si>
  <si>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</si>
  <si>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</si>
  <si>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</si>
  <si>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</si>
  <si>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</si>
  <si>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</si>
  <si>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</si>
  <si>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</si>
  <si>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</si>
  <si>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</si>
  <si>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</si>
  <si>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</si>
  <si>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</si>
  <si>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</si>
  <si>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</si>
  <si>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</si>
  <si>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</si>
  <si>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</si>
  <si>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</si>
  <si>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</si>
  <si>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</si>
  <si>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</si>
  <si>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</si>
  <si>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</si>
  <si>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</si>
  <si>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</si>
  <si>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</si>
  <si>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</si>
  <si>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</si>
  <si>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</si>
  <si>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</si>
  <si>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</si>
  <si>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</si>
  <si>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</si>
  <si>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</si>
  <si>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</si>
  <si>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</si>
  <si>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</si>
  <si>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</si>
  <si>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</si>
  <si>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</si>
  <si>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</si>
  <si>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</si>
  <si>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</si>
  <si>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</si>
  <si>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</si>
  <si>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</si>
  <si>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</si>
  <si>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</si>
  <si>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</si>
  <si>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</si>
  <si>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</si>
  <si>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</si>
  <si>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</si>
  <si>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</si>
  <si>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</si>
  <si>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</si>
  <si>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</si>
  <si>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</si>
  <si>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</si>
  <si>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</si>
  <si>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</si>
  <si>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</si>
  <si>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</si>
  <si>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</si>
  <si>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</si>
  <si>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</si>
  <si>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</si>
  <si>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</si>
  <si>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</si>
  <si>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</si>
  <si>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</si>
  <si>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</si>
  <si>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</si>
  <si>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</si>
  <si>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</si>
  <si>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</si>
  <si>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</si>
  <si>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</si>
  <si>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</si>
  <si>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</si>
  <si>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</si>
  <si>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</si>
  <si>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</si>
  <si>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</si>
  <si>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</si>
  <si>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</si>
  <si>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</si>
  <si>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</si>
  <si>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</si>
  <si>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</si>
  <si>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</si>
  <si>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</si>
  <si>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</si>
  <si>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</si>
  <si>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</si>
  <si>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</si>
  <si>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</si>
  <si>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</si>
  <si>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</si>
  <si>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</si>
  <si>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</si>
  <si>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</si>
  <si>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</si>
  <si>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</si>
  <si>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</si>
  <si>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</si>
  <si>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</si>
  <si>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</si>
  <si>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</si>
  <si>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</si>
  <si>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</si>
  <si>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</si>
  <si>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</si>
  <si>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</si>
  <si>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</si>
  <si>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</si>
  <si>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</si>
  <si>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</si>
  <si>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</si>
  <si>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</si>
  <si>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</si>
  <si>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</si>
  <si>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</si>
  <si>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</si>
  <si>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</si>
  <si>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</si>
  <si>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</si>
  <si>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</si>
  <si>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</si>
  <si>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</si>
  <si>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</si>
  <si>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</si>
  <si>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</si>
  <si>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</si>
  <si>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</si>
  <si>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</si>
  <si>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</si>
  <si>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</si>
  <si>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</si>
  <si>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</si>
  <si>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</si>
  <si>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</si>
  <si>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</si>
  <si>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</si>
  <si>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</si>
  <si>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</si>
  <si>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</si>
  <si>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</si>
  <si>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</si>
  <si>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</si>
  <si>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</si>
  <si>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</si>
  <si>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</si>
  <si>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</si>
  <si>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</si>
  <si>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</si>
  <si>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</si>
  <si>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</si>
  <si>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</si>
  <si>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</si>
  <si>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</si>
  <si>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</si>
  <si>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</si>
  <si>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</si>
  <si>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</si>
  <si>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</si>
  <si>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</si>
  <si>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</si>
  <si>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</si>
  <si>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</si>
  <si>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</si>
  <si>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</si>
  <si>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</si>
  <si>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</si>
  <si>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</si>
  <si>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</si>
  <si>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</si>
  <si>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</si>
  <si>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</si>
  <si>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</si>
  <si>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</si>
  <si>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</si>
  <si>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</si>
  <si>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</si>
  <si>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</si>
  <si>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</si>
  <si>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</si>
  <si>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</si>
  <si>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</si>
  <si>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</si>
  <si>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</si>
  <si>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</si>
  <si>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</si>
  <si>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</si>
  <si>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</si>
  <si>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</si>
  <si>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</si>
  <si>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</si>
  <si>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</si>
  <si>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</si>
  <si>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</si>
  <si>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</si>
  <si>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</si>
  <si>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</si>
  <si>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</si>
  <si>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</si>
  <si>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</si>
  <si>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</si>
  <si>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</si>
  <si>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</si>
  <si>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</si>
  <si>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</si>
  <si>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</si>
  <si>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</si>
  <si>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</si>
  <si>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</si>
  <si>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</si>
  <si>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</si>
  <si>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</si>
  <si>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</si>
  <si>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</si>
  <si>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</si>
  <si>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</si>
  <si>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</si>
  <si>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</si>
  <si>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</si>
  <si>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</si>
  <si>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</si>
  <si>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</si>
  <si>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</si>
  <si>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</si>
  <si>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</si>
  <si>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</si>
  <si>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</si>
  <si>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</si>
  <si>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</si>
  <si>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</si>
  <si>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</si>
  <si>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</si>
  <si>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</si>
  <si>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</si>
  <si>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</si>
  <si>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</si>
  <si>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</si>
  <si>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</si>
  <si>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</si>
  <si>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</si>
  <si>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</si>
  <si>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</si>
  <si>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</si>
  <si>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</si>
  <si>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</si>
  <si>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</si>
  <si>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</si>
  <si>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</si>
  <si>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</si>
  <si>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</si>
  <si>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</si>
  <si>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</si>
  <si>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</si>
  <si>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</si>
  <si>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</si>
  <si>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</si>
  <si>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</si>
  <si>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</si>
  <si>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</si>
  <si>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</si>
  <si>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</si>
  <si>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</si>
  <si>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</si>
  <si>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</si>
  <si>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</si>
  <si>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</si>
  <si>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</si>
  <si>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</si>
  <si>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</si>
  <si>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</si>
  <si>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</si>
  <si>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</si>
  <si>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</si>
  <si>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</si>
  <si>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</si>
  <si>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</si>
  <si>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</si>
  <si>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</si>
  <si>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</si>
  <si>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</si>
  <si>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</si>
  <si>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</si>
  <si>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</si>
  <si>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</si>
  <si>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</si>
  <si>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</si>
  <si>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</si>
  <si>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</si>
  <si>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</si>
  <si>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</si>
  <si>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</si>
  <si>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</si>
  <si>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</si>
  <si>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</si>
  <si>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</si>
  <si>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</si>
  <si>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</si>
  <si>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</si>
  <si>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</si>
  <si>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</si>
  <si>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</si>
  <si>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</si>
  <si>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</si>
  <si>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</si>
  <si>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</si>
  <si>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</si>
  <si>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</si>
  <si>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</si>
  <si>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</si>
  <si>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</si>
  <si>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</si>
  <si>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</si>
  <si>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</si>
  <si>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</si>
  <si>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</si>
  <si>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</si>
  <si>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</si>
  <si>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</si>
  <si>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</si>
  <si>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</si>
  <si>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</si>
  <si>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</si>
  <si>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</si>
  <si>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</si>
  <si>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</si>
  <si>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</si>
  <si>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</si>
  <si>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</si>
  <si>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</si>
  <si>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</si>
  <si>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</si>
  <si>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</si>
  <si>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</si>
  <si>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</si>
  <si>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</si>
  <si>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</si>
  <si>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</si>
  <si>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</si>
  <si>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</si>
  <si>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</si>
  <si>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</si>
  <si>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</si>
  <si>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</si>
  <si>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</si>
  <si>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</si>
  <si>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</si>
  <si>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</si>
  <si>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</si>
  <si>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</si>
  <si>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</si>
  <si>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</si>
  <si>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</si>
  <si>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</si>
  <si>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</si>
  <si>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</si>
  <si>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</si>
  <si>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</si>
  <si>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</si>
  <si>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</si>
  <si>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</si>
  <si>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</si>
  <si>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</si>
  <si>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</si>
  <si>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</si>
  <si>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</si>
  <si>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</si>
  <si>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</si>
  <si>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</si>
  <si>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</si>
  <si>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</si>
  <si>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</si>
  <si>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</si>
  <si>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</si>
  <si>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</si>
  <si>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</si>
  <si>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</si>
  <si>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</si>
  <si>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</si>
  <si>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</si>
  <si>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</si>
  <si>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</si>
  <si>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</si>
  <si>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</si>
  <si>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</si>
  <si>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</si>
  <si>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</si>
  <si>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</si>
  <si>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</si>
  <si>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</si>
  <si>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</si>
  <si>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</si>
  <si>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</si>
  <si>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</si>
  <si>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</si>
  <si>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</si>
  <si>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</si>
  <si>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</si>
  <si>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</si>
  <si>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</si>
  <si>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</si>
  <si>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</si>
  <si>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</si>
  <si>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</si>
  <si>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</si>
  <si>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</si>
  <si>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</si>
  <si>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</si>
  <si>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</si>
  <si>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</si>
  <si>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</si>
  <si>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</si>
  <si>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</si>
  <si>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</si>
  <si>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</si>
  <si>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</si>
  <si>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</si>
  <si>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</si>
  <si>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</si>
  <si>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</si>
  <si>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</si>
  <si>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</si>
  <si>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</si>
  <si>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</si>
  <si>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</si>
  <si>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</si>
  <si>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</si>
  <si>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</si>
  <si>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</si>
  <si>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</si>
  <si>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</si>
  <si>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</si>
  <si>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</si>
  <si>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</si>
  <si>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</si>
  <si>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</si>
  <si>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</si>
  <si>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</si>
  <si>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</si>
  <si>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</si>
  <si>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</si>
  <si>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</si>
  <si>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</si>
  <si>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</si>
  <si>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</si>
  <si>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</si>
  <si>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</si>
  <si>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</si>
  <si>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</si>
  <si>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</si>
  <si>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</si>
  <si>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</si>
  <si>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</si>
  <si>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</si>
  <si>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</si>
  <si>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</si>
  <si>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</si>
  <si>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</si>
  <si>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</si>
  <si>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</si>
  <si>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</si>
  <si>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</si>
  <si>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</si>
  <si>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</si>
  <si>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</si>
  <si>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</si>
  <si>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</si>
  <si>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</si>
  <si>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</si>
  <si>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</si>
  <si>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</si>
  <si>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</si>
  <si>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</si>
  <si>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</si>
  <si>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</si>
  <si>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</si>
  <si>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</si>
  <si>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</si>
  <si>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</si>
  <si>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</si>
  <si>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</si>
  <si>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</si>
  <si>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</si>
  <si>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</si>
  <si>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</si>
  <si>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</si>
  <si>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</si>
  <si>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</si>
  <si>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</si>
  <si>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</si>
  <si>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</si>
  <si>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</si>
  <si>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</si>
  <si>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</si>
  <si>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</si>
  <si>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</si>
  <si>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</si>
  <si>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</si>
  <si>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</si>
  <si>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</si>
  <si>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</si>
  <si>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</si>
  <si>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</si>
  <si>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</si>
  <si>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</si>
  <si>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</si>
  <si>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</si>
  <si>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</si>
  <si>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</si>
  <si>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</si>
  <si>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</si>
  <si>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</si>
  <si>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</si>
  <si>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</si>
  <si>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</si>
  <si>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</si>
  <si>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</si>
  <si>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</si>
  <si>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</si>
  <si>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</si>
  <si>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</si>
  <si>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</si>
  <si>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</si>
  <si>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</si>
  <si>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</si>
  <si>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</si>
  <si>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</si>
  <si>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</si>
  <si>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</si>
  <si>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</si>
  <si>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</si>
  <si>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</si>
  <si>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</si>
  <si>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</si>
  <si>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</si>
  <si>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</si>
  <si>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</si>
  <si>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</si>
  <si>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</si>
  <si>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</si>
  <si>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</si>
  <si>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</si>
  <si>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</si>
  <si>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</si>
  <si>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</si>
  <si>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</si>
  <si>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</si>
  <si>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</si>
  <si>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</si>
  <si>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</si>
  <si>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</si>
  <si>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</si>
  <si>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</si>
  <si>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</si>
  <si>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</si>
  <si>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</si>
  <si>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</si>
  <si>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</si>
  <si>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</si>
  <si>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</si>
  <si>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</si>
  <si>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</si>
  <si>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</si>
  <si>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</si>
  <si>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</si>
  <si>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</si>
  <si>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</si>
  <si>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</si>
  <si>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</si>
  <si>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</si>
  <si>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</si>
  <si>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</si>
  <si>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</si>
  <si>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</si>
  <si>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</si>
  <si>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</si>
  <si>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</si>
  <si>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</si>
  <si>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</si>
  <si>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</si>
  <si>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</si>
  <si>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</si>
  <si>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</si>
  <si>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</si>
  <si>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</si>
  <si>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</si>
  <si>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</si>
  <si>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</si>
  <si>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</si>
  <si>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</si>
  <si>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</si>
  <si>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</si>
  <si>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</si>
  <si>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</si>
  <si>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</si>
  <si>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</si>
  <si>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</si>
  <si>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</si>
  <si>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</si>
  <si>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</si>
  <si>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</si>
  <si>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</si>
  <si>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</si>
  <si>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</si>
  <si>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</si>
  <si>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</si>
  <si>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</si>
  <si>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</si>
  <si>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</si>
  <si>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</si>
  <si>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</si>
  <si>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</si>
  <si>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</si>
  <si>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</si>
  <si>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</si>
  <si>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</si>
  <si>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</si>
  <si>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</si>
  <si>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</si>
  <si>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</si>
  <si>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</si>
  <si>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</si>
  <si>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</si>
  <si>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</si>
  <si>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</si>
  <si>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</si>
  <si>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</si>
  <si>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</si>
  <si>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</si>
  <si>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</si>
  <si>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</si>
  <si>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</si>
  <si>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</si>
  <si>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</si>
  <si>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</si>
  <si>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</si>
  <si>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</si>
  <si>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</si>
  <si>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</si>
  <si>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</si>
  <si>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</si>
  <si>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</si>
  <si>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</si>
  <si>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</si>
  <si>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</si>
  <si>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</si>
  <si>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</si>
  <si>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</si>
  <si>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</si>
  <si>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</si>
  <si>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</si>
  <si>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</si>
  <si>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</si>
  <si>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</si>
  <si>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</si>
  <si>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</si>
  <si>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</si>
  <si>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</si>
  <si>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</si>
  <si>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</si>
  <si>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</si>
  <si>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</si>
  <si>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</si>
  <si>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</si>
  <si>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</si>
  <si>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</si>
  <si>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</si>
  <si>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</si>
  <si>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</si>
  <si>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</si>
  <si>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</si>
  <si>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</si>
  <si>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</si>
  <si>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</si>
  <si>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</si>
  <si>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</si>
  <si>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</si>
  <si>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</si>
  <si>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</si>
  <si>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</si>
  <si>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</si>
  <si>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</si>
  <si>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</si>
  <si>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</si>
  <si>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</si>
  <si>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</si>
  <si>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</si>
  <si>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</si>
  <si>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</si>
  <si>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</si>
  <si>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</si>
  <si>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</si>
  <si>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</si>
  <si>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</si>
  <si>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</si>
  <si>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</si>
  <si>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</si>
  <si>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</si>
  <si>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</si>
  <si>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</si>
  <si>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</si>
  <si>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</si>
  <si>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</si>
  <si>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</si>
  <si>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</si>
  <si>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</si>
  <si>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</si>
  <si>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</si>
  <si>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</si>
  <si>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</si>
  <si>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</si>
  <si>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</si>
  <si>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</si>
  <si>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</si>
  <si>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</si>
  <si>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</si>
  <si>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</si>
  <si>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</si>
  <si>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</si>
  <si>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</si>
  <si>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</si>
  <si>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</si>
  <si>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</si>
  <si>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</si>
  <si>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</si>
  <si>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</si>
  <si>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</si>
  <si>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</si>
  <si>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</si>
  <si>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</si>
  <si>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</si>
  <si>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</si>
  <si>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</si>
  <si>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</si>
  <si>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</si>
  <si>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</si>
  <si>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</si>
  <si>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</si>
  <si>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</si>
  <si>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</si>
  <si>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</si>
  <si>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</si>
  <si>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</si>
  <si>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</si>
  <si>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</si>
  <si>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</si>
  <si>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</si>
  <si>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</si>
  <si>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</si>
  <si>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</si>
  <si>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</si>
  <si>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</si>
  <si>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</si>
  <si>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</si>
  <si>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</si>
  <si>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</si>
  <si>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</si>
  <si>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</si>
  <si>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</si>
  <si>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</si>
  <si>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</si>
  <si>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</si>
  <si>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</si>
  <si>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</si>
  <si>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</si>
  <si>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</si>
  <si>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</si>
  <si>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</si>
  <si>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</si>
  <si>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</si>
  <si>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</si>
  <si>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</si>
  <si>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</si>
  <si>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</si>
  <si>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</si>
  <si>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</si>
  <si>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</si>
  <si>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</si>
  <si>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</si>
  <si>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</si>
  <si>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</si>
  <si>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</si>
  <si>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</si>
  <si>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</si>
  <si>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</si>
  <si>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</si>
  <si>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</si>
  <si>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</si>
  <si>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</si>
  <si>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</si>
  <si>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</si>
  <si>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</si>
  <si>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</si>
  <si>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</si>
  <si>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</si>
  <si>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</si>
  <si>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</si>
  <si>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</si>
  <si>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</si>
  <si>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</si>
  <si>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</si>
  <si>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</si>
  <si>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</si>
  <si>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</si>
  <si>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</si>
  <si>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</si>
  <si>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</si>
  <si>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</si>
  <si>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</si>
  <si>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</si>
  <si>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</si>
  <si>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</si>
  <si>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</si>
  <si>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</si>
  <si>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</si>
  <si>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</si>
  <si>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</si>
  <si>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</si>
  <si>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</si>
  <si>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</si>
  <si>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</si>
  <si>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</si>
  <si>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</si>
  <si>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</si>
  <si>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</si>
  <si>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</si>
  <si>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</si>
  <si>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</si>
  <si>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</si>
  <si>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</si>
  <si>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</si>
  <si>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</si>
  <si>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</si>
  <si>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</si>
  <si>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</si>
  <si>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</si>
  <si>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</si>
  <si>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</si>
  <si>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</si>
  <si>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</si>
  <si>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</si>
  <si>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</si>
  <si>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</si>
  <si>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</si>
  <si>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</si>
  <si>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</si>
  <si>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</si>
  <si>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</si>
  <si>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</si>
  <si>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</si>
  <si>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</si>
  <si>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</si>
  <si>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</si>
  <si>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</si>
  <si>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</si>
  <si>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</si>
  <si>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</si>
  <si>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</si>
  <si>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</si>
  <si>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</si>
  <si>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</si>
  <si>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</si>
  <si>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</si>
  <si>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</si>
  <si>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</si>
  <si>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</si>
  <si>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</si>
  <si>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</si>
  <si>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</si>
  <si>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</si>
  <si>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</si>
  <si>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</si>
  <si>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</si>
  <si>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</si>
  <si>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</si>
  <si>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</si>
  <si>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</si>
  <si>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</si>
  <si>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</si>
  <si>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</si>
  <si>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</si>
  <si>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</si>
  <si>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</si>
  <si>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</si>
  <si>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</si>
  <si>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</si>
  <si>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</si>
  <si>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</si>
  <si>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</si>
  <si>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</si>
  <si>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</si>
  <si>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</si>
  <si>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</si>
  <si>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</si>
  <si>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</si>
  <si>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</si>
  <si>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</si>
  <si>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</si>
  <si>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</si>
  <si>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</si>
  <si>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</si>
  <si>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</si>
  <si>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</si>
  <si>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</si>
  <si>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</si>
  <si>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</si>
  <si>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</si>
  <si>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</si>
  <si>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</si>
  <si>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</si>
  <si>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</si>
  <si>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</si>
  <si>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</si>
  <si>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</si>
  <si>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</si>
  <si>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</si>
  <si>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</si>
  <si>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</si>
  <si>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</si>
  <si>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</si>
  <si>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</si>
  <si>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</si>
  <si>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</si>
  <si>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</si>
  <si>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</si>
  <si>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</si>
  <si>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</si>
  <si>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</si>
  <si>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</si>
  <si>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</si>
  <si>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</si>
  <si>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</si>
  <si>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</si>
  <si>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</si>
  <si>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</si>
  <si>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</si>
  <si>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</si>
  <si>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</si>
  <si>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</si>
  <si>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</si>
  <si>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</si>
  <si>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</si>
  <si>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</si>
  <si>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</si>
  <si>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</si>
  <si>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</si>
  <si>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</si>
  <si>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</si>
  <si>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</si>
  <si>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</si>
  <si>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</si>
  <si>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</si>
  <si>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</si>
  <si>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</si>
  <si>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</si>
  <si>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</si>
  <si>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</si>
  <si>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</si>
  <si>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</si>
  <si>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</si>
  <si>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</si>
  <si>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</si>
  <si>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</si>
  <si>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</si>
  <si>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</si>
  <si>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</si>
  <si>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</si>
  <si>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</si>
  <si>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</si>
  <si>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</si>
  <si>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</si>
  <si>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</si>
  <si>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</si>
  <si>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</si>
  <si>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</si>
  <si>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</si>
  <si>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</si>
  <si>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</si>
  <si>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</si>
  <si>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</si>
  <si>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</si>
  <si>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</si>
  <si>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</si>
  <si>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</si>
  <si>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</si>
  <si>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</si>
  <si>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</si>
  <si>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</si>
  <si>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</si>
  <si>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</si>
  <si>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</si>
  <si>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</si>
  <si>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</si>
  <si>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</si>
  <si>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</si>
  <si>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</si>
  <si>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</si>
  <si>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</si>
  <si>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</si>
  <si>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</si>
  <si>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</si>
  <si>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</si>
  <si>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</si>
  <si>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</si>
  <si>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</si>
  <si>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</si>
  <si>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</si>
  <si>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</si>
  <si>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</si>
  <si>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</si>
  <si>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</si>
  <si>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</si>
  <si>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</si>
  <si>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PAULINE LE PAGE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</si>
  <si>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</si>
  <si>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</si>
  <si>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</si>
  <si>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</si>
  <si>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05125860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</si>
  <si>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</si>
  <si>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</si>
  <si>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</si>
  <si>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</si>
  <si>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</si>
  <si>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</si>
  <si>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</si>
  <si>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SEGUR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</si>
  <si>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</si>
  <si>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</si>
  <si>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</si>
  <si>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</si>
  <si>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IBMR-21-M178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</si>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</sst>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687057</v>
      </c>
      <c r="G10" s="25"/>
      <c r="H10" s="25"/>
    </row>
    <row r="11" customFormat="false" ht="15" hidden="false" customHeight="false" outlineLevel="0" collapsed="false">
      <c r="A11" s="26" t="s">
        <v>5183</v>
      </c>
      <c r="B11" s="30" t="n">
        <v>44480</v>
      </c>
      <c r="D11" s="26" t="s">
        <v>5184</v>
      </c>
      <c r="E11" s="29" t="n">
        <v>6355280</v>
      </c>
      <c r="G11" s="25"/>
      <c r="H11" s="25"/>
    </row>
    <row r="12" customFormat="false" ht="15" hidden="false" customHeight="false" outlineLevel="0" collapsed="false">
      <c r="A12" s="26" t="s">
        <v>5185</v>
      </c>
      <c r="B12" s="29" t="s">
        <v>5186</v>
      </c>
      <c r="D12" s="26" t="s">
        <v>5187</v>
      </c>
      <c r="E12" s="29" t="n">
        <v>686963</v>
      </c>
      <c r="G12" s="25"/>
      <c r="H12" s="25"/>
    </row>
    <row r="13" customFormat="false" ht="17.25" hidden="false" customHeight="true" outlineLevel="0" collapsed="false">
      <c r="A13" s="12"/>
      <c r="B13" s="31"/>
      <c r="D13" s="26" t="s">
        <v>5188</v>
      </c>
      <c r="E13" s="29" t="n">
        <v>6355241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687057</v>
      </c>
    </row>
    <row r="18" customFormat="false" ht="15" hidden="false" customHeight="false" outlineLevel="0" collapsed="false">
      <c r="A18" s="36"/>
      <c r="B18" s="37" t="s">
        <v>5196</v>
      </c>
      <c r="C18" s="38" t="n">
        <f aca="false">E11</f>
        <v>6355280</v>
      </c>
    </row>
    <row r="19" customFormat="false" ht="15" hidden="false" customHeight="false" outlineLevel="0" collapsed="false">
      <c r="A19" s="33" t="s">
        <v>5197</v>
      </c>
      <c r="B19" s="39" t="n">
        <v>740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40</v>
      </c>
      <c r="D35" s="52" t="s">
        <v>5215</v>
      </c>
      <c r="E35" s="53" t="n">
        <v>60</v>
      </c>
    </row>
    <row r="36" s="56" customFormat="true" ht="15" hidden="false" customHeight="true" outlineLevel="0" collapsed="false">
      <c r="A36" s="54" t="s">
        <v>5216</v>
      </c>
      <c r="B36" s="34" t="n">
        <v>45</v>
      </c>
      <c r="C36" s="50"/>
      <c r="D36" s="55" t="s">
        <v>5217</v>
      </c>
      <c r="E36" s="34" t="n">
        <v>55</v>
      </c>
    </row>
    <row r="37" s="56" customFormat="true" ht="15" hidden="false" customHeight="true" outlineLevel="0" collapsed="false">
      <c r="A37" s="54" t="s">
        <v>5218</v>
      </c>
      <c r="B37" s="34" t="n">
        <v>5.6</v>
      </c>
      <c r="C37" s="50"/>
      <c r="D37" s="55" t="s">
        <v>5219</v>
      </c>
      <c r="E37" s="34" t="n">
        <v>6.8</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1</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5</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t="n">
        <v>0.01</v>
      </c>
      <c r="F97" s="83" t="s">
        <v>5274</v>
      </c>
      <c r="G97" s="84"/>
      <c r="H97" s="85"/>
    </row>
    <row r="98" customFormat="false" ht="15" hidden="false" customHeight="false" outlineLevel="0" collapsed="false">
      <c r="A98" s="78" t="s">
        <v>2089</v>
      </c>
      <c r="B98" s="79" t="str">
        <f aca="false">IF(A98="NEWCOD",IF(ISBLANK(G98),"renseigner le champ 'Nouveau taxon'",G98),VLOOKUP(A98,'Ref Taxo'!A:B,2,FALSE()))</f>
        <v>Gomphoneis</v>
      </c>
      <c r="C98" s="80" t="n">
        <f aca="false">IF(A98="NEWCOD",IF(ISBLANK(H98),"NoCod",H98),VLOOKUP(A98,'Ref Taxo'!A:D,4,FALSE()))</f>
        <v>9382</v>
      </c>
      <c r="D98" s="81" t="n">
        <v>0.02</v>
      </c>
      <c r="E98" s="82"/>
      <c r="F98" s="83" t="s">
        <v>5274</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t="n">
        <v>0.01</v>
      </c>
      <c r="F99" s="83" t="s">
        <v>5274</v>
      </c>
      <c r="G99" s="86"/>
      <c r="H99" s="87"/>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3" t="s">
        <v>5274</v>
      </c>
      <c r="G100" s="86"/>
      <c r="H100" s="87"/>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t="n">
        <v>0.02</v>
      </c>
      <c r="F101" s="83" t="s">
        <v>5274</v>
      </c>
      <c r="G101" s="86"/>
      <c r="H101" s="87"/>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3" t="s">
        <v>5274</v>
      </c>
      <c r="G102" s="86"/>
      <c r="H102" s="87"/>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c r="F103" s="83" t="s">
        <v>5274</v>
      </c>
      <c r="G103" s="86"/>
      <c r="H103" s="87"/>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0.01</v>
      </c>
      <c r="E104" s="82"/>
      <c r="F104" s="83" t="s">
        <v>5274</v>
      </c>
      <c r="G104" s="86"/>
      <c r="H104" s="87"/>
    </row>
    <row r="105" customFormat="false" ht="1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t="n">
        <v>0.01</v>
      </c>
      <c r="E105" s="82" t="n">
        <v>0.01</v>
      </c>
      <c r="F105" s="83" t="s">
        <v>5274</v>
      </c>
      <c r="G105" s="86"/>
      <c r="H105" s="87"/>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0.02</v>
      </c>
      <c r="E106" s="82"/>
      <c r="F106" s="83" t="s">
        <v>5274</v>
      </c>
      <c r="G106" s="86"/>
      <c r="H106" s="87"/>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0.6</v>
      </c>
      <c r="E107" s="82" t="n">
        <v>0.4</v>
      </c>
      <c r="F107" s="83" t="s">
        <v>5274</v>
      </c>
      <c r="G107" s="86"/>
      <c r="H107" s="87"/>
    </row>
    <row r="108" customFormat="false" ht="15" hidden="false" customHeight="false" outlineLevel="0" collapsed="false">
      <c r="A108" s="78" t="s">
        <v>2246</v>
      </c>
      <c r="B108" s="79" t="str">
        <f aca="false">IF(A108="NEWCOD",IF(ISBLANK(G108),"renseigner le champ 'Nouveau taxon'",G108),VLOOKUP(A108,'Ref Taxo'!A:B,2,FALSE()))</f>
        <v>Hygroamblystegium fluviatile</v>
      </c>
      <c r="C108" s="80" t="n">
        <f aca="false">IF(A108="NEWCOD",IF(ISBLANK(H108),"NoCod",H108),VLOOKUP(A108,'Ref Taxo'!A:D,4,FALSE()))</f>
        <v>1237</v>
      </c>
      <c r="D108" s="81" t="n">
        <v>0.05</v>
      </c>
      <c r="E108" s="82" t="n">
        <v>0.02</v>
      </c>
      <c r="F108" s="83" t="s">
        <v>5274</v>
      </c>
      <c r="G108" s="86"/>
      <c r="H108" s="87"/>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0.01</v>
      </c>
      <c r="E109" s="82"/>
      <c r="F109" s="83" t="s">
        <v>5274</v>
      </c>
      <c r="G109" s="86"/>
      <c r="H109" s="87"/>
    </row>
    <row r="110" customFormat="false" ht="15" hidden="false" customHeight="false" outlineLevel="0" collapsed="false">
      <c r="A110" s="78" t="s">
        <v>3308</v>
      </c>
      <c r="B110" s="79" t="str">
        <f aca="false">IF(A110="NEWCOD",IF(ISBLANK(G110),"renseigner le champ 'Nouveau taxon'",G110),VLOOKUP(A110,'Ref Taxo'!A:B,2,FALSE()))</f>
        <v>Oxyrrhynchium speciosum</v>
      </c>
      <c r="C110" s="80" t="n">
        <f aca="false">IF(A110="NEWCOD",IF(ISBLANK(H110),"NoCod",H110),VLOOKUP(A110,'Ref Taxo'!A:D,4,FALSE()))</f>
        <v>30099</v>
      </c>
      <c r="D110" s="81" t="n">
        <v>0.3</v>
      </c>
      <c r="E110" s="82" t="n">
        <v>0.2</v>
      </c>
      <c r="F110" s="83" t="s">
        <v>5274</v>
      </c>
      <c r="G110" s="86"/>
      <c r="H110" s="87"/>
    </row>
    <row r="111" customFormat="false" ht="15" hidden="false" customHeight="false" outlineLevel="0" collapsed="false">
      <c r="A111" s="78" t="s">
        <v>3418</v>
      </c>
      <c r="B111" s="79" t="str">
        <f aca="false">IF(A111="NEWCOD",IF(ISBLANK(G111),"renseigner le champ 'Nouveau taxon'",G111),VLOOKUP(A111,'Ref Taxo'!A:B,2,FALSE()))</f>
        <v>Phalaris arundinacea</v>
      </c>
      <c r="C111" s="80" t="n">
        <f aca="false">IF(A111="NEWCOD",IF(ISBLANK(H111),"NoCod",H111),VLOOKUP(A111,'Ref Taxo'!A:D,4,FALSE()))</f>
        <v>1577</v>
      </c>
      <c r="D111" s="81" t="n">
        <v>0.01</v>
      </c>
      <c r="E111" s="82" t="n">
        <v>0.02</v>
      </c>
      <c r="F111" s="83" t="s">
        <v>5274</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5275</v>
      </c>
      <c r="B1" s="90" t="s">
        <v>5276</v>
      </c>
      <c r="C1" s="90" t="s">
        <v>5277</v>
      </c>
      <c r="D1" s="90" t="s">
        <v>5272</v>
      </c>
      <c r="E1" s="90" t="s">
        <v>5278</v>
      </c>
      <c r="F1" s="90" t="s">
        <v>5279</v>
      </c>
      <c r="G1" s="90" t="s">
        <v>5280</v>
      </c>
      <c r="H1" s="91" t="s">
        <v>5281</v>
      </c>
      <c r="I1" s="90" t="s">
        <v>5282</v>
      </c>
      <c r="J1" s="90" t="s">
        <v>5283</v>
      </c>
    </row>
    <row r="2" customFormat="false" ht="15" hidden="false" customHeight="false" outlineLevel="0" collapsed="false">
      <c r="A2" s="92" t="s">
        <v>5284</v>
      </c>
      <c r="B2" s="92" t="s">
        <v>5285</v>
      </c>
      <c r="C2" s="92" t="s">
        <v>5286</v>
      </c>
      <c r="D2" s="93" t="s">
        <v>5287</v>
      </c>
      <c r="E2" s="92" t="s">
        <v>5288</v>
      </c>
      <c r="F2" s="94" t="s">
        <v>5289</v>
      </c>
      <c r="G2" s="95" t="n">
        <v>43010</v>
      </c>
      <c r="H2" s="96" t="s">
        <v>5290</v>
      </c>
      <c r="I2" s="92" t="s">
        <v>5291</v>
      </c>
      <c r="J2" s="92"/>
    </row>
    <row r="3" customFormat="false" ht="74.25" hidden="false" customHeight="true" outlineLevel="0" collapsed="false">
      <c r="A3" s="97" t="s">
        <v>5284</v>
      </c>
      <c r="B3" s="97" t="s">
        <v>5285</v>
      </c>
      <c r="C3" s="97" t="s">
        <v>5286</v>
      </c>
      <c r="D3" s="98" t="s">
        <v>5287</v>
      </c>
      <c r="E3" s="97" t="s">
        <v>5288</v>
      </c>
      <c r="F3" s="99" t="s">
        <v>5292</v>
      </c>
      <c r="G3" s="100" t="n">
        <v>43034</v>
      </c>
      <c r="H3" s="101" t="s">
        <v>5293</v>
      </c>
      <c r="I3" s="97" t="s">
        <v>5291</v>
      </c>
      <c r="J3" s="97"/>
    </row>
    <row r="4" customFormat="false" ht="97.5" hidden="false" customHeight="true" outlineLevel="0" collapsed="false">
      <c r="A4" s="92" t="s">
        <v>5284</v>
      </c>
      <c r="B4" s="92" t="s">
        <v>5285</v>
      </c>
      <c r="C4" s="92" t="s">
        <v>5286</v>
      </c>
      <c r="D4" s="93" t="s">
        <v>5287</v>
      </c>
      <c r="E4" s="92" t="s">
        <v>5288</v>
      </c>
      <c r="F4" s="94" t="s">
        <v>5294</v>
      </c>
      <c r="G4" s="95" t="n">
        <v>43060</v>
      </c>
      <c r="H4" s="102" t="s">
        <v>5295</v>
      </c>
      <c r="I4" s="92" t="s">
        <v>5291</v>
      </c>
      <c r="J4" s="92"/>
    </row>
    <row r="5" customFormat="false" ht="15" hidden="false" customHeight="false" outlineLevel="0" collapsed="false">
      <c r="A5" s="103" t="s">
        <v>5284</v>
      </c>
      <c r="B5" s="103" t="s">
        <v>5285</v>
      </c>
      <c r="C5" s="103" t="s">
        <v>5286</v>
      </c>
      <c r="D5" s="103" t="s">
        <v>5287</v>
      </c>
      <c r="E5" s="103" t="s">
        <v>5288</v>
      </c>
      <c r="F5" s="104" t="s">
        <v>5296</v>
      </c>
      <c r="G5" s="105" t="n">
        <v>43423</v>
      </c>
      <c r="H5" s="106" t="s">
        <v>5297</v>
      </c>
      <c r="I5" s="103" t="s">
        <v>5291</v>
      </c>
      <c r="J5" s="106"/>
    </row>
    <row r="6" customFormat="false" ht="35.05" hidden="false" customHeight="false" outlineLevel="0" collapsed="false">
      <c r="A6" s="103" t="s">
        <v>5284</v>
      </c>
      <c r="B6" s="103" t="s">
        <v>5285</v>
      </c>
      <c r="C6" s="103" t="s">
        <v>5286</v>
      </c>
      <c r="D6" s="103" t="s">
        <v>5287</v>
      </c>
      <c r="E6" s="103" t="s">
        <v>5288</v>
      </c>
      <c r="F6" s="104" t="s">
        <v>5298</v>
      </c>
      <c r="G6" s="105" t="n">
        <v>43496</v>
      </c>
      <c r="H6" s="106" t="s">
        <v>5299</v>
      </c>
      <c r="I6" s="103" t="s">
        <v>5291</v>
      </c>
      <c r="J6" s="106"/>
    </row>
    <row r="7" customFormat="false" ht="23.85" hidden="false" customHeight="false" outlineLevel="0" collapsed="false">
      <c r="A7" s="103" t="s">
        <v>5284</v>
      </c>
      <c r="B7" s="103" t="s">
        <v>5285</v>
      </c>
      <c r="C7" s="103" t="s">
        <v>5286</v>
      </c>
      <c r="D7" s="103" t="s">
        <v>5287</v>
      </c>
      <c r="E7" s="103" t="s">
        <v>5288</v>
      </c>
      <c r="F7" s="104" t="s">
        <v>5300</v>
      </c>
      <c r="G7" s="105" t="n">
        <v>43630</v>
      </c>
      <c r="H7" s="106" t="s">
        <v>5301</v>
      </c>
      <c r="I7" s="103"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2022-05-11T14:55:30Z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