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<sst xmlns="http://schemas.openxmlformats.org/spreadsheetml/2006/main" count="6508" uniqueCount="5304">
  <si>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</si>
  <si>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</si>
  <si>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</si>
  <si>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</si>
  <si>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</si>
  <si>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</si>
  <si>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</si>
  <si>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</si>
  <si>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</si>
  <si>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</si>
  <si>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</si>
  <si>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</si>
  <si>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</si>
  <si>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</si>
  <si>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</si>
  <si>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</si>
  <si>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</si>
  <si>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</si>
  <si>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</si>
  <si>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</si>
  <si>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</si>
  <si>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</si>
  <si>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</si>
  <si>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</si>
  <si>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</si>
  <si>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</si>
  <si>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</si>
  <si>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</si>
  <si>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</si>
  <si>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</si>
  <si>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</si>
  <si>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</si>
  <si>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</si>
  <si>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</si>
  <si>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</si>
  <si>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</si>
  <si>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</si>
  <si>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</si>
  <si>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</si>
  <si>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</si>
  <si>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</si>
  <si>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</si>
  <si>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</si>
  <si>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</si>
  <si>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</si>
  <si>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</si>
  <si>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</si>
  <si>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</si>
  <si>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</si>
  <si>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</si>
  <si>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</si>
  <si>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</si>
  <si>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</si>
  <si>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</si>
  <si>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</si>
  <si>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</si>
  <si>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</si>
  <si>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</si>
  <si>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</si>
  <si>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</si>
  <si>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</si>
  <si>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</si>
  <si>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</si>
  <si>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</si>
  <si>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</si>
  <si>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</si>
  <si>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</si>
  <si>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</si>
  <si>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</si>
  <si>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</si>
  <si>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</si>
  <si>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</si>
  <si>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</si>
  <si>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</si>
  <si>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</si>
  <si>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</si>
  <si>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</si>
  <si>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</si>
  <si>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</si>
  <si>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</si>
  <si>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</si>
  <si>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</si>
  <si>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</si>
  <si>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</si>
  <si>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</si>
  <si>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</si>
  <si>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</si>
  <si>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</si>
  <si>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</si>
  <si>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</si>
  <si>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</si>
  <si>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</si>
  <si>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</si>
  <si>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</si>
  <si>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</si>
  <si>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</si>
  <si>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</si>
  <si>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</si>
  <si>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</si>
  <si>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</si>
  <si>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</si>
  <si>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</si>
  <si>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</si>
  <si>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</si>
  <si>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</si>
  <si>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</si>
  <si>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</si>
  <si>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</si>
  <si>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</si>
  <si>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</si>
  <si>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</si>
  <si>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</si>
  <si>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</si>
  <si>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</si>
  <si>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</si>
  <si>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</si>
  <si>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</si>
  <si>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</si>
  <si>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</si>
  <si>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</si>
  <si>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</si>
  <si>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</si>
  <si>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</si>
  <si>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</si>
  <si>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</si>
  <si>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</si>
  <si>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</si>
  <si>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</si>
  <si>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</si>
  <si>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</si>
  <si>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</si>
  <si>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</si>
  <si>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</si>
  <si>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</si>
  <si>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</si>
  <si>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</si>
  <si>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</si>
  <si>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</si>
  <si>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</si>
  <si>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</si>
  <si>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</si>
  <si>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</si>
  <si>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</si>
  <si>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</si>
  <si>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</si>
  <si>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</si>
  <si>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</si>
  <si>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</si>
  <si>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</si>
  <si>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</si>
  <si>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</si>
  <si>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</si>
  <si>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</si>
  <si>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</si>
  <si>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</si>
  <si>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</si>
  <si>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</si>
  <si>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</si>
  <si>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</si>
  <si>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</si>
  <si>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</si>
  <si>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</si>
  <si>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</si>
  <si>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</si>
  <si>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</si>
  <si>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</si>
  <si>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</si>
  <si>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</si>
  <si>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</si>
  <si>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</si>
  <si>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</si>
  <si>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</si>
  <si>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</si>
  <si>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</si>
  <si>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</si>
  <si>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</si>
  <si>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</si>
  <si>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</si>
  <si>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</si>
  <si>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</si>
  <si>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</si>
  <si>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</si>
  <si>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</si>
  <si>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</si>
  <si>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</si>
  <si>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</si>
  <si>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</si>
  <si>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</si>
  <si>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</si>
  <si>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</si>
  <si>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</si>
  <si>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</si>
  <si>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</si>
  <si>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</si>
  <si>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</si>
  <si>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</si>
  <si>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</si>
  <si>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</si>
  <si>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</si>
  <si>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</si>
  <si>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</si>
  <si>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</si>
  <si>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</si>
  <si>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</si>
  <si>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</si>
  <si>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</si>
  <si>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</si>
  <si>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</si>
  <si>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</si>
  <si>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</si>
  <si>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</si>
  <si>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</si>
  <si>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</si>
  <si>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</si>
  <si>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</si>
  <si>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</si>
  <si>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</si>
  <si>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</si>
  <si>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</si>
  <si>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</si>
  <si>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</si>
  <si>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</si>
  <si>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</si>
  <si>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</si>
  <si>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</si>
  <si>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</si>
  <si>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</si>
  <si>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</si>
  <si>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</si>
  <si>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</si>
  <si>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</si>
  <si>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</si>
  <si>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</si>
  <si>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</si>
  <si>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</si>
  <si>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</si>
  <si>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</si>
  <si>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</si>
  <si>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</si>
  <si>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</si>
  <si>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</si>
  <si>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</si>
  <si>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</si>
  <si>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</si>
  <si>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</si>
  <si>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</si>
  <si>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</si>
  <si>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</si>
  <si>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</si>
  <si>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</si>
  <si>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</si>
  <si>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</si>
  <si>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</si>
  <si>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</si>
  <si>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</si>
  <si>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</si>
  <si>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</si>
  <si>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</si>
  <si>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</si>
  <si>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</si>
  <si>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</si>
  <si>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</si>
  <si>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</si>
  <si>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</si>
  <si>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</si>
  <si>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</si>
  <si>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</si>
  <si>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</si>
  <si>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</si>
  <si>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</si>
  <si>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</si>
  <si>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</si>
  <si>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</si>
  <si>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</si>
  <si>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</si>
  <si>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</si>
  <si>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</si>
  <si>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</si>
  <si>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</si>
  <si>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</si>
  <si>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</si>
  <si>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</si>
  <si>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</si>
  <si>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</si>
  <si>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</si>
  <si>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</si>
  <si>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</si>
  <si>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</si>
  <si>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</si>
  <si>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</si>
  <si>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</si>
  <si>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</si>
  <si>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</si>
  <si>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</si>
  <si>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</si>
  <si>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</si>
  <si>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</si>
  <si>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</si>
  <si>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</si>
  <si>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</si>
  <si>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</si>
  <si>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</si>
  <si>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</si>
  <si>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</si>
  <si>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</si>
  <si>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</si>
  <si>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</si>
  <si>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</si>
  <si>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</si>
  <si>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</si>
  <si>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</si>
  <si>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</si>
  <si>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</si>
  <si>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</si>
  <si>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</si>
  <si>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</si>
  <si>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</si>
  <si>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</si>
  <si>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</si>
  <si>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</si>
  <si>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</si>
  <si>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</si>
  <si>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</si>
  <si>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</si>
  <si>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</si>
  <si>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</si>
  <si>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</si>
  <si>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</si>
  <si>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</si>
  <si>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</si>
  <si>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</si>
  <si>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</si>
  <si>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</si>
  <si>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</si>
  <si>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</si>
  <si>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</si>
  <si>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</si>
  <si>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</si>
  <si>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</si>
  <si>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</si>
  <si>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</si>
  <si>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</si>
  <si>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</si>
  <si>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</si>
  <si>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</si>
  <si>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</si>
  <si>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</si>
  <si>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</si>
  <si>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</si>
  <si>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</si>
  <si>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</si>
  <si>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</si>
  <si>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</si>
  <si>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</si>
  <si>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</si>
  <si>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</si>
  <si>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</si>
  <si>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</si>
  <si>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</si>
  <si>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</si>
  <si>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</si>
  <si>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</si>
  <si>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</si>
  <si>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</si>
  <si>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</si>
  <si>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</si>
  <si>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</si>
  <si>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</si>
  <si>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</si>
  <si>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</si>
  <si>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</si>
  <si>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</si>
  <si>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</si>
  <si>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</si>
  <si>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</si>
  <si>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</si>
  <si>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</si>
  <si>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</si>
  <si>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</si>
  <si>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</si>
  <si>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</si>
  <si>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</si>
  <si>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</si>
  <si>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</si>
  <si>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</si>
  <si>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</si>
  <si>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</si>
  <si>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</si>
  <si>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</si>
  <si>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</si>
  <si>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</si>
  <si>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</si>
  <si>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</si>
  <si>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</si>
  <si>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</si>
  <si>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</si>
  <si>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</si>
  <si>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</si>
  <si>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</si>
  <si>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</si>
  <si>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</si>
  <si>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</si>
  <si>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</si>
  <si>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</si>
  <si>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</si>
  <si>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</si>
  <si>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</si>
  <si>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</si>
  <si>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</si>
  <si>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</si>
  <si>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</si>
  <si>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</si>
  <si>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</si>
  <si>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</si>
  <si>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</si>
  <si>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</si>
  <si>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</si>
  <si>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</si>
  <si>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</si>
  <si>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</si>
  <si>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</si>
  <si>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</si>
  <si>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</si>
  <si>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</si>
  <si>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</si>
  <si>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</si>
  <si>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</si>
  <si>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</si>
  <si>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</si>
  <si>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</si>
  <si>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</si>
  <si>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</si>
  <si>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</si>
  <si>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</si>
  <si>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</si>
  <si>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</si>
  <si>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</si>
  <si>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</si>
  <si>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</si>
  <si>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</si>
  <si>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</si>
  <si>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</si>
  <si>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</si>
  <si>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</si>
  <si>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</si>
  <si>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</si>
  <si>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</si>
  <si>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</si>
  <si>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</si>
  <si>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</si>
  <si>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</si>
  <si>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</si>
  <si>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</si>
  <si>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</si>
  <si>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</si>
  <si>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</si>
  <si>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</si>
  <si>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</si>
  <si>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</si>
  <si>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</si>
  <si>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</si>
  <si>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</si>
  <si>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</si>
  <si>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</si>
  <si>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</si>
  <si>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</si>
  <si>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</si>
  <si>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</si>
  <si>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</si>
  <si>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</si>
  <si>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</si>
  <si>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</si>
  <si>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</si>
  <si>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</si>
  <si>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</si>
  <si>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</si>
  <si>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</si>
  <si>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</si>
  <si>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</si>
  <si>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</si>
  <si>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</si>
  <si>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</si>
  <si>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</si>
  <si>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</si>
  <si>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</si>
  <si>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</si>
  <si>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</si>
  <si>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</si>
  <si>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</si>
  <si>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</si>
  <si>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</si>
  <si>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</si>
  <si>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</si>
  <si>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</si>
  <si>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</si>
  <si>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</si>
  <si>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</si>
  <si>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</si>
  <si>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</si>
  <si>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</si>
  <si>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</si>
  <si>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</si>
  <si>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</si>
  <si>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</si>
  <si>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</si>
  <si>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</si>
  <si>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</si>
  <si>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</si>
  <si>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</si>
  <si>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</si>
  <si>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</si>
  <si>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</si>
  <si>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</si>
  <si>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</si>
  <si>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</si>
  <si>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</si>
  <si>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</si>
  <si>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</si>
  <si>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</si>
  <si>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</si>
  <si>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</si>
  <si>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</si>
  <si>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</si>
  <si>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</si>
  <si>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</si>
  <si>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</si>
  <si>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</si>
  <si>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</si>
  <si>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</si>
  <si>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</si>
  <si>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</si>
  <si>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</si>
  <si>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</si>
  <si>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</si>
  <si>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</si>
  <si>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</si>
  <si>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</si>
  <si>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</si>
  <si>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</si>
  <si>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</si>
  <si>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</si>
  <si>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</si>
  <si>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</si>
  <si>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</si>
  <si>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</si>
  <si>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</si>
  <si>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</si>
  <si>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</si>
  <si>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</si>
  <si>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</si>
  <si>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</si>
  <si>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</si>
  <si>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</si>
  <si>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</si>
  <si>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</si>
  <si>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</si>
  <si>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</si>
  <si>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</si>
  <si>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</si>
  <si>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</si>
  <si>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</si>
  <si>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</si>
  <si>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</si>
  <si>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</si>
  <si>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</si>
  <si>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</si>
  <si>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</si>
  <si>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</si>
  <si>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</si>
  <si>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</si>
  <si>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</si>
  <si>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</si>
  <si>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</si>
  <si>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</si>
  <si>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</si>
  <si>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</si>
  <si>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</si>
  <si>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</si>
  <si>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</si>
  <si>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</si>
  <si>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</si>
  <si>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</si>
  <si>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</si>
  <si>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</si>
  <si>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</si>
  <si>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</si>
  <si>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</si>
  <si>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</si>
  <si>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</si>
  <si>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</si>
  <si>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</si>
  <si>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</si>
  <si>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</si>
  <si>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</si>
  <si>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</si>
  <si>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</si>
  <si>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</si>
  <si>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</si>
  <si>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</si>
  <si>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</si>
  <si>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</si>
  <si>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</si>
  <si>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</si>
  <si>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</si>
  <si>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</si>
  <si>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</si>
  <si>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</si>
  <si>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</si>
  <si>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</si>
  <si>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</si>
  <si>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</si>
  <si>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</si>
  <si>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</si>
  <si>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</si>
  <si>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</si>
  <si>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</si>
  <si>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</si>
  <si>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</si>
  <si>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</si>
  <si>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</si>
  <si>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</si>
  <si>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</si>
  <si>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</si>
  <si>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</si>
  <si>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</si>
  <si>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</si>
  <si>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</si>
  <si>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</si>
  <si>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</si>
  <si>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</si>
  <si>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</si>
  <si>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</si>
  <si>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</si>
  <si>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</si>
  <si>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</si>
  <si>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</si>
  <si>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</si>
  <si>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</si>
  <si>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</si>
  <si>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</si>
  <si>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</si>
  <si>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</si>
  <si>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</si>
  <si>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</si>
  <si>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</si>
  <si>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</si>
  <si>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</si>
  <si>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</si>
  <si>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</si>
  <si>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</si>
  <si>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</si>
  <si>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</si>
  <si>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</si>
  <si>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</si>
  <si>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</si>
  <si>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</si>
  <si>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</si>
  <si>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</si>
  <si>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</si>
  <si>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</si>
  <si>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</si>
  <si>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</si>
  <si>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</si>
  <si>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</si>
  <si>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</si>
  <si>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</si>
  <si>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</si>
  <si>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</si>
  <si>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</si>
  <si>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</si>
  <si>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</si>
  <si>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</si>
  <si>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</si>
  <si>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</si>
  <si>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</si>
  <si>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</si>
  <si>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</si>
  <si>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</si>
  <si>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</si>
  <si>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</si>
  <si>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</si>
  <si>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</si>
  <si>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</si>
  <si>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</si>
  <si>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</si>
  <si>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</si>
  <si>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</si>
  <si>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</si>
  <si>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</si>
  <si>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</si>
  <si>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</si>
  <si>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</si>
  <si>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</si>
  <si>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</si>
  <si>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</si>
  <si>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</si>
  <si>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</si>
  <si>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</si>
  <si>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</si>
  <si>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</si>
  <si>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</si>
  <si>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</si>
  <si>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</si>
  <si>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</si>
  <si>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</si>
  <si>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</si>
  <si>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</si>
  <si>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</si>
  <si>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</si>
  <si>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</si>
  <si>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</si>
  <si>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</si>
  <si>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</si>
  <si>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</si>
  <si>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</si>
  <si>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</si>
  <si>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</si>
  <si>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</si>
  <si>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</si>
  <si>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</si>
  <si>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</si>
  <si>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</si>
  <si>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</si>
  <si>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</si>
  <si>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</si>
  <si>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</si>
  <si>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</si>
  <si>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</si>
  <si>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</si>
  <si>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</si>
  <si>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</si>
  <si>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</si>
  <si>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</si>
  <si>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</si>
  <si>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</si>
  <si>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</si>
  <si>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</si>
  <si>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</si>
  <si>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</si>
  <si>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</si>
  <si>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</si>
  <si>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</si>
  <si>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</si>
  <si>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</si>
  <si>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</si>
  <si>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</si>
  <si>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</si>
  <si>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</si>
  <si>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</si>
  <si>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</si>
  <si>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</si>
  <si>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</si>
  <si>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</si>
  <si>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</si>
  <si>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</si>
  <si>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</si>
  <si>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</si>
  <si>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</si>
  <si>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</si>
  <si>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</si>
  <si>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</si>
  <si>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</si>
  <si>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</si>
  <si>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</si>
  <si>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</si>
  <si>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</si>
  <si>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</si>
  <si>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</si>
  <si>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</si>
  <si>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</si>
  <si>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</si>
  <si>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</si>
  <si>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</si>
  <si>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</si>
  <si>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</si>
  <si>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</si>
  <si>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</si>
  <si>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</si>
  <si>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</si>
  <si>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</si>
  <si>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</si>
  <si>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</si>
  <si>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</si>
  <si>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</si>
  <si>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</si>
  <si>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</si>
  <si>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</si>
  <si>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</si>
  <si>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</si>
  <si>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</si>
  <si>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</si>
  <si>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</si>
  <si>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</si>
  <si>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</si>
  <si>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</si>
  <si>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</si>
  <si>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</si>
  <si>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</si>
  <si>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</si>
  <si>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</si>
  <si>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</si>
  <si>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</si>
  <si>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</si>
  <si>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</si>
  <si>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</si>
  <si>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</si>
  <si>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</si>
  <si>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</si>
  <si>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</si>
  <si>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</si>
  <si>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</si>
  <si>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</si>
  <si>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</si>
  <si>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</si>
  <si>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</si>
  <si>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</si>
  <si>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</si>
  <si>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</si>
  <si>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</si>
  <si>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</si>
  <si>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</si>
  <si>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</si>
  <si>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</si>
  <si>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</si>
  <si>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</si>
  <si>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</si>
  <si>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</si>
  <si>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</si>
  <si>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</si>
  <si>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</si>
  <si>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</si>
  <si>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</si>
  <si>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</si>
  <si>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</si>
  <si>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</si>
  <si>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</si>
  <si>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</si>
  <si>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</si>
  <si>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</si>
  <si>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</si>
  <si>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</si>
  <si>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</si>
  <si>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</si>
  <si>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</si>
  <si>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</si>
  <si>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</si>
  <si>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</si>
  <si>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</si>
  <si>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</si>
  <si>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</si>
  <si>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</si>
  <si>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</si>
  <si>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</si>
  <si>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</si>
  <si>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</si>
  <si>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</si>
  <si>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</si>
  <si>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</si>
  <si>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</si>
  <si>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</si>
  <si>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</si>
  <si>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</si>
  <si>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</si>
  <si>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</si>
  <si>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</si>
  <si>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</si>
  <si>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</si>
  <si>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</si>
  <si>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</si>
  <si>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</si>
  <si>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</si>
  <si>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</si>
  <si>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</si>
  <si>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</si>
  <si>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</si>
  <si>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</si>
  <si>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</si>
  <si>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</si>
  <si>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</si>
  <si>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</si>
  <si>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</si>
  <si>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</si>
  <si>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</si>
  <si>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</si>
  <si>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</si>
  <si>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</si>
  <si>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</si>
  <si>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</si>
  <si>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</si>
  <si>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</si>
  <si>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</si>
  <si>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</si>
  <si>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</si>
  <si>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</si>
  <si>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</si>
  <si>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</si>
  <si>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</si>
  <si>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</si>
  <si>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</si>
  <si>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</si>
  <si>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</si>
  <si>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</si>
  <si>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</si>
  <si>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</si>
  <si>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</si>
  <si>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</si>
  <si>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</si>
  <si>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</si>
  <si>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</si>
  <si>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</si>
  <si>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</si>
  <si>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</si>
  <si>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</si>
  <si>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</si>
  <si>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</si>
  <si>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</si>
  <si>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</si>
  <si>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</si>
  <si>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</si>
  <si>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</si>
  <si>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</si>
  <si>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</si>
  <si>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</si>
  <si>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</si>
  <si>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</si>
  <si>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</si>
  <si>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</si>
  <si>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</si>
  <si>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</si>
  <si>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</si>
  <si>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</si>
  <si>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</si>
  <si>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</si>
  <si>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</si>
  <si>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</si>
  <si>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</si>
  <si>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</si>
  <si>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</si>
  <si>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</si>
  <si>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</si>
  <si>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</si>
  <si>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</si>
  <si>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</si>
  <si>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</si>
  <si>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</si>
  <si>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</si>
  <si>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</si>
  <si>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</si>
  <si>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</si>
  <si>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</si>
  <si>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</si>
  <si>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</si>
  <si>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</si>
  <si>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</si>
  <si>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</si>
  <si>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</si>
  <si>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</si>
  <si>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</si>
  <si>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</si>
  <si>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</si>
  <si>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</si>
  <si>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</si>
  <si>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</si>
  <si>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</si>
  <si>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</si>
  <si>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</si>
  <si>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</si>
  <si>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</si>
  <si>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</si>
  <si>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</si>
  <si>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</si>
  <si>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</si>
  <si>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</si>
  <si>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</si>
  <si>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</si>
  <si>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</si>
  <si>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</si>
  <si>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</si>
  <si>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</si>
  <si>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</si>
  <si>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</si>
  <si>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</si>
  <si>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</si>
  <si>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</si>
  <si>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</si>
  <si>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</si>
  <si>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</si>
  <si>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</si>
  <si>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</si>
  <si>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</si>
  <si>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</si>
  <si>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</si>
  <si>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</si>
  <si>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</si>
  <si>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</si>
  <si>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</si>
  <si>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</si>
  <si>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</si>
  <si>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</si>
  <si>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</si>
  <si>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</si>
  <si>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</si>
  <si>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</si>
  <si>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</si>
  <si>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</si>
  <si>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</si>
  <si>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</si>
  <si>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</si>
  <si>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</si>
  <si>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</si>
  <si>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</si>
  <si>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</si>
  <si>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</si>
  <si>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</si>
  <si>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</si>
  <si>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</si>
  <si>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</si>
  <si>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</si>
  <si>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</si>
  <si>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</si>
  <si>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</si>
  <si>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</si>
  <si>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</si>
  <si>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</si>
  <si>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</si>
  <si>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</si>
  <si>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</si>
  <si>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</si>
  <si>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</si>
  <si>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</si>
  <si>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</si>
  <si>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</si>
  <si>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</si>
  <si>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</si>
  <si>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</si>
  <si>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</si>
  <si>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</si>
  <si>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</si>
  <si>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</si>
  <si>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</si>
  <si>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</si>
  <si>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</si>
  <si>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</si>
  <si>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</si>
  <si>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</si>
  <si>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</si>
  <si>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</si>
  <si>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</si>
  <si>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</si>
  <si>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</si>
  <si>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</si>
  <si>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</si>
  <si>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</si>
  <si>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</si>
  <si>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</si>
  <si>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</si>
  <si>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</si>
  <si>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</si>
  <si>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</si>
  <si>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</si>
  <si>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</si>
  <si>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</si>
  <si>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</si>
  <si>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</si>
  <si>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</si>
  <si>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</si>
  <si>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</si>
  <si>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</si>
  <si>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</si>
  <si>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</si>
  <si>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</si>
  <si>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</si>
  <si>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</si>
  <si>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</si>
  <si>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</si>
  <si>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</si>
  <si>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</si>
  <si>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</si>
  <si>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</si>
  <si>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</si>
  <si>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</si>
  <si>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</si>
  <si>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</si>
  <si>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</si>
  <si>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</si>
  <si>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</si>
  <si>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</si>
  <si>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</si>
  <si>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</si>
  <si>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</si>
  <si>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</si>
  <si>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</si>
  <si>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</si>
  <si>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</si>
  <si>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</si>
  <si>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</si>
  <si>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</si>
  <si>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</si>
  <si>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</si>
  <si>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</si>
  <si>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</si>
  <si>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</si>
  <si>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</si>
  <si>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</si>
  <si>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</si>
  <si>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</si>
  <si>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</si>
  <si>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</si>
  <si>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</si>
  <si>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</si>
  <si>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</si>
  <si>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</si>
  <si>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</si>
  <si>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</si>
  <si>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</si>
  <si>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</si>
  <si>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</si>
  <si>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</si>
  <si>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</si>
  <si>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</si>
  <si>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</si>
  <si>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</si>
  <si>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</si>
  <si>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</si>
  <si>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</si>
  <si>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</si>
  <si>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</si>
  <si>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</si>
  <si>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</si>
  <si>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</si>
  <si>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</si>
  <si>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</si>
  <si>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</si>
  <si>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</si>
  <si>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</si>
  <si>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</si>
  <si>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</si>
  <si>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</si>
  <si>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</si>
  <si>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</si>
  <si>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</si>
  <si>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</si>
  <si>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</si>
  <si>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</si>
  <si>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</si>
  <si>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</si>
  <si>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</si>
  <si>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</si>
  <si>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</si>
  <si>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</si>
  <si>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</si>
  <si>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</si>
  <si>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</si>
  <si>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</si>
  <si>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</si>
  <si>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</si>
  <si>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</si>
  <si>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</si>
  <si>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</si>
  <si>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</si>
  <si>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</si>
  <si>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</si>
  <si>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</si>
  <si>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</si>
  <si>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</si>
  <si>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</si>
  <si>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</si>
  <si>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</si>
  <si>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</si>
  <si>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</si>
  <si>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</si>
  <si>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</si>
  <si>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</si>
  <si>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</si>
  <si>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</si>
  <si>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</si>
  <si>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</si>
  <si>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</si>
  <si>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</si>
  <si>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</si>
  <si>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</si>
  <si>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</si>
  <si>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</si>
  <si>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</si>
  <si>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</si>
  <si>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</si>
  <si>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</si>
  <si>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</si>
  <si>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</si>
  <si>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</si>
  <si>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</si>
  <si>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</si>
  <si>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</si>
  <si>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</si>
  <si>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</si>
  <si>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</si>
  <si>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</si>
  <si>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</si>
  <si>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</si>
  <si>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</si>
  <si>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</si>
  <si>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</si>
  <si>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</si>
  <si>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</si>
  <si>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</si>
  <si>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</si>
  <si>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</si>
  <si>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</si>
  <si>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</si>
  <si>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</si>
  <si>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</si>
  <si>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</si>
  <si>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</si>
  <si>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</si>
  <si>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</si>
  <si>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</si>
  <si>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</si>
  <si>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</si>
  <si>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</si>
  <si>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</si>
  <si>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</si>
  <si>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</si>
  <si>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</si>
  <si>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</si>
  <si>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</si>
  <si>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</si>
  <si>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</si>
  <si>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</si>
  <si>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</si>
  <si>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</si>
  <si>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</si>
  <si>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</si>
  <si>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</si>
  <si>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</si>
  <si>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</si>
  <si>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</si>
  <si>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</si>
  <si>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</si>
  <si>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</si>
  <si>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</si>
  <si>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</si>
  <si>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</si>
  <si>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</si>
  <si>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</si>
  <si>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</si>
  <si>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</si>
  <si>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</si>
  <si>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</si>
  <si>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</si>
  <si>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</si>
  <si>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</si>
  <si>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</si>
  <si>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</si>
  <si>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</si>
  <si>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</si>
  <si>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</si>
  <si>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</si>
  <si>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</si>
  <si>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</si>
  <si>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</si>
  <si>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</si>
  <si>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</si>
  <si>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</si>
  <si>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</si>
  <si>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</si>
  <si>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</si>
  <si>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</si>
  <si>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</si>
  <si>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</si>
  <si>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</si>
  <si>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</si>
  <si>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</si>
  <si>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</si>
  <si>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</si>
  <si>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</si>
  <si>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</si>
  <si>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</si>
  <si>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</si>
  <si>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</si>
  <si>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</si>
  <si>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</si>
  <si>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</si>
  <si>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</si>
  <si>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</si>
  <si>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</si>
  <si>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</si>
  <si>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</si>
  <si>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</si>
  <si>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</si>
  <si>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</si>
  <si>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</si>
  <si>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</si>
  <si>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</si>
  <si>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</si>
  <si>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</si>
  <si>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</si>
  <si>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</si>
  <si>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</si>
  <si>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</si>
  <si>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</si>
  <si>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</si>
  <si>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</si>
  <si>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</si>
  <si>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</si>
  <si>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</si>
  <si>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</si>
  <si>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</si>
  <si>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</si>
  <si>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</si>
  <si>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</si>
  <si>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</si>
  <si>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</si>
  <si>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</si>
  <si>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</si>
  <si>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</si>
  <si>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</si>
  <si>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</si>
  <si>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</si>
  <si>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</si>
  <si>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</si>
  <si>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</si>
  <si>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</si>
  <si>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</si>
  <si>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</si>
  <si>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</si>
  <si>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</si>
  <si>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</si>
  <si>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</si>
  <si>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</si>
  <si>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</si>
  <si>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</si>
  <si>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</si>
  <si>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</si>
  <si>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</si>
  <si>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</si>
  <si>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</si>
  <si>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</si>
  <si>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</si>
  <si>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</si>
  <si>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</si>
  <si>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</si>
  <si>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</si>
  <si>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</si>
  <si>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</si>
  <si>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</si>
  <si>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</si>
  <si>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</si>
  <si>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</si>
  <si>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</si>
  <si>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</si>
  <si>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</si>
  <si>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</si>
  <si>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</si>
  <si>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</si>
  <si>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</si>
  <si>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</si>
  <si>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</si>
  <si>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</si>
  <si>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</si>
  <si>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</si>
  <si>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</si>
  <si>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</si>
  <si>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</si>
  <si>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</si>
  <si>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</si>
  <si>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</si>
  <si>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</si>
  <si>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</si>
  <si>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</si>
  <si>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</si>
  <si>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</si>
  <si>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</si>
  <si>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</si>
  <si>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</si>
  <si>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</si>
  <si>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</si>
  <si>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</si>
  <si>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</si>
  <si>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</si>
  <si>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</si>
  <si>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</si>
  <si>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</si>
  <si>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</si>
  <si>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</si>
  <si>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</si>
  <si>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</si>
  <si>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</si>
  <si>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</si>
  <si>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</si>
  <si>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</si>
  <si>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</si>
  <si>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</si>
  <si>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</si>
  <si>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</si>
  <si>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</si>
  <si>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</si>
  <si>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</si>
  <si>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</si>
  <si>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</si>
  <si>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</si>
  <si>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</si>
  <si>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</si>
  <si>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</si>
  <si>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</si>
  <si>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</si>
  <si>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</si>
  <si>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</si>
  <si>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</si>
  <si>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</si>
  <si>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</si>
  <si>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</si>
  <si>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</si>
  <si>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</si>
  <si>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</si>
  <si>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</si>
  <si>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</si>
  <si>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</si>
  <si>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</si>
  <si>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</si>
  <si>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</si>
  <si>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</si>
  <si>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</si>
  <si>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</si>
  <si>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</si>
  <si>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</si>
  <si>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</si>
  <si>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</si>
  <si>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</si>
  <si>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</si>
  <si>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</si>
  <si>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</si>
  <si>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</si>
  <si>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</si>
  <si>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</si>
  <si>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</si>
  <si>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</si>
  <si>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</si>
  <si>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</si>
  <si>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</si>
  <si>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</si>
  <si>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</si>
  <si>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</si>
  <si>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</si>
  <si>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</si>
  <si>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</si>
  <si>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</si>
  <si>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</si>
  <si>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</si>
  <si>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</si>
  <si>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</si>
  <si>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</si>
  <si>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</si>
  <si>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</si>
  <si>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</si>
  <si>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</si>
  <si>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</si>
  <si>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</si>
  <si>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</si>
  <si>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</si>
  <si>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</si>
  <si>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</si>
  <si>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</si>
  <si>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</si>
  <si>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</si>
  <si>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</si>
  <si>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</si>
  <si>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</si>
  <si>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</si>
  <si>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</si>
  <si>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</si>
  <si>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</si>
  <si>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</si>
  <si>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</si>
  <si>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</si>
  <si>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</si>
  <si>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</si>
  <si>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</si>
  <si>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</si>
  <si>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</si>
  <si>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</si>
  <si>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</si>
  <si>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</si>
  <si>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</si>
  <si>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</si>
  <si>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</si>
  <si>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</si>
  <si>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</si>
  <si>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</si>
  <si>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</si>
  <si>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</si>
  <si>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</si>
  <si>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</si>
  <si>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</si>
  <si>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</si>
  <si>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</si>
  <si>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</si>
  <si>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</si>
  <si>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</si>
  <si>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</si>
  <si>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</si>
  <si>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</si>
  <si>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</si>
  <si>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</si>
  <si>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</si>
  <si>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</si>
  <si>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</si>
  <si>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</si>
  <si>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</si>
  <si>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</si>
  <si>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</si>
  <si>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</si>
  <si>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</si>
  <si>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</si>
  <si>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</si>
  <si>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</si>
  <si>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</si>
  <si>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</si>
  <si>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</si>
  <si>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</si>
  <si>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</si>
  <si>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</si>
  <si>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</si>
  <si>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</si>
  <si>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</si>
  <si>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</si>
  <si>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</si>
  <si>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</si>
  <si>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</si>
  <si>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</si>
  <si>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</si>
  <si>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</si>
  <si>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</si>
  <si>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</si>
  <si>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</si>
  <si>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</si>
  <si>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</si>
  <si>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</si>
  <si>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</si>
  <si>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</si>
  <si>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</si>
  <si>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</si>
  <si>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</si>
  <si>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</si>
  <si>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</si>
  <si>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</si>
  <si>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</si>
  <si>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</si>
  <si>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</si>
  <si>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</si>
  <si>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</si>
  <si>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</si>
  <si>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</si>
  <si>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</si>
  <si>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</si>
  <si>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</si>
  <si>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</si>
  <si>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</si>
  <si>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</si>
  <si>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</si>
  <si>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</si>
  <si>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</si>
  <si>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</si>
  <si>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</si>
  <si>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</si>
  <si>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</si>
  <si>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</si>
  <si>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</si>
  <si>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</si>
  <si>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</si>
  <si>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</si>
  <si>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</si>
  <si>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</si>
  <si>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</si>
  <si>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</si>
  <si>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</si>
  <si>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</si>
  <si>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</si>
  <si>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</si>
  <si>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</si>
  <si>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</si>
  <si>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</si>
  <si>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</si>
  <si>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</si>
  <si>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</si>
  <si>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</si>
  <si>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</si>
  <si>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</si>
  <si>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</si>
  <si>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</si>
  <si>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</si>
  <si>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</si>
  <si>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</si>
  <si>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</si>
  <si>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</si>
  <si>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</si>
  <si>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</si>
  <si>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</si>
  <si>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</si>
  <si>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</si>
  <si>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</si>
  <si>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</si>
  <si>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</si>
  <si>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</si>
  <si>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</si>
  <si>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</si>
  <si>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</si>
  <si>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</si>
  <si>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</si>
  <si>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</si>
  <si>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</si>
  <si>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</si>
  <si>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</si>
  <si>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</si>
  <si>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</si>
  <si>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</si>
  <si>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</si>
  <si>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</si>
  <si>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</si>
  <si>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</si>
  <si>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</si>
  <si>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</si>
  <si>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</si>
  <si>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</si>
  <si>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</si>
  <si>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</si>
  <si>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</si>
  <si>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</si>
  <si>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</si>
  <si>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</si>
  <si>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</si>
  <si>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</si>
  <si>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</si>
  <si>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</si>
  <si>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</si>
  <si>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</si>
  <si>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</si>
  <si>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</si>
  <si>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</si>
  <si>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</si>
  <si>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</si>
  <si>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</si>
  <si>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</si>
  <si>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</si>
  <si>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</si>
  <si>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</si>
  <si>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</si>
  <si>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</si>
  <si>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</si>
  <si>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</si>
  <si>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</si>
  <si>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</si>
  <si>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</si>
  <si>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</si>
  <si>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</si>
  <si>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</si>
  <si>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</si>
  <si>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</si>
  <si>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</si>
  <si>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</si>
  <si>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</si>
  <si>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</si>
  <si>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</si>
  <si>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</si>
  <si>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</si>
  <si>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</si>
  <si>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</si>
  <si>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</si>
  <si>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</si>
  <si>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</si>
  <si>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</si>
  <si>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</si>
  <si>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</si>
  <si>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</si>
  <si>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</si>
  <si>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</si>
  <si>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</si>
  <si>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</si>
  <si>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</si>
  <si>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</si>
  <si>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</si>
  <si>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</si>
  <si>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</si>
  <si>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</si>
  <si>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</si>
  <si>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</si>
  <si>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</si>
  <si>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</si>
  <si>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</si>
  <si>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</si>
  <si>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</si>
  <si>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</si>
  <si>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</si>
  <si>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</si>
  <si>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</si>
  <si>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</si>
  <si>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</si>
  <si>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</si>
  <si>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</si>
  <si>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</si>
  <si>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</si>
  <si>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</si>
  <si>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</si>
  <si>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</si>
  <si>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</si>
  <si>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</si>
  <si>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</si>
  <si>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</si>
  <si>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</si>
  <si>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</si>
  <si>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</si>
  <si>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</si>
  <si>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</si>
  <si>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</si>
  <si>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</si>
  <si>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</si>
  <si>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</si>
  <si>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</si>
  <si>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</si>
  <si>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</si>
  <si>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</si>
  <si>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</si>
  <si>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</si>
  <si>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</si>
  <si>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</si>
  <si>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</si>
  <si>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</si>
  <si>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</si>
  <si>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</si>
  <si>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</si>
  <si>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</si>
  <si>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</si>
  <si>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</si>
  <si>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</si>
  <si>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</si>
  <si>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</si>
  <si>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</si>
  <si>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</si>
  <si>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</si>
  <si>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</si>
  <si>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</si>
  <si>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</si>
  <si>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</si>
  <si>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</si>
  <si>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</si>
  <si>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</si>
  <si>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</si>
  <si>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</si>
  <si>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</si>
  <si>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</si>
  <si>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</si>
  <si>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</si>
  <si>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</si>
  <si>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</si>
  <si>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</si>
  <si>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</si>
  <si>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</si>
  <si>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</si>
  <si>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</si>
  <si>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</si>
  <si>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</si>
  <si>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</si>
  <si>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</si>
  <si>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</si>
  <si>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</si>
  <si>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</si>
  <si>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</si>
  <si>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</si>
  <si>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</si>
  <si>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</si>
  <si>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</si>
  <si>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</si>
  <si>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</si>
  <si>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</si>
  <si>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</si>
  <si>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</si>
  <si>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</si>
  <si>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</si>
  <si>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</si>
  <si>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</si>
  <si>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</si>
  <si>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</si>
  <si>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</si>
  <si>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</si>
  <si>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</si>
  <si>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</si>
  <si>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</si>
  <si>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</si>
  <si>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</si>
  <si>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</si>
  <si>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</si>
  <si>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</si>
  <si>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</si>
  <si>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</si>
  <si>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</si>
  <si>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</si>
  <si>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</si>
  <si>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</si>
  <si>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</si>
  <si>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</si>
  <si>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</si>
  <si>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</si>
  <si>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</si>
  <si>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</si>
  <si>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</si>
  <si>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</si>
  <si>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</si>
  <si>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</si>
  <si>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</si>
  <si>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</si>
  <si>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</si>
  <si>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</si>
  <si>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</si>
  <si>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</si>
  <si>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</si>
  <si>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</si>
  <si>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</si>
  <si>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</si>
  <si>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</si>
  <si>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</si>
  <si>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</si>
  <si>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</si>
  <si>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</si>
  <si>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</si>
  <si>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</si>
  <si>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</si>
  <si>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</si>
  <si>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</si>
  <si>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</si>
  <si>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</si>
  <si>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</si>
  <si>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</si>
  <si>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</si>
  <si>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</si>
  <si>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</si>
  <si>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</si>
  <si>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</si>
  <si>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</si>
  <si>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</si>
  <si>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</si>
  <si>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</si>
  <si>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</si>
  <si>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</si>
  <si>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</si>
  <si>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</si>
  <si>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</si>
  <si>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</si>
  <si>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</si>
  <si>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</si>
  <si>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</si>
  <si>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</si>
  <si>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</si>
  <si>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</si>
  <si>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</si>
  <si>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</si>
  <si>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</si>
  <si>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</si>
  <si>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</si>
  <si>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</si>
  <si>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</si>
  <si>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</si>
  <si>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</si>
  <si>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</si>
  <si>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</si>
  <si>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</si>
  <si>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</si>
  <si>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</si>
  <si>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</si>
  <si>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</si>
  <si>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</si>
  <si>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</si>
  <si>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</si>
  <si>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</si>
  <si>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</si>
  <si>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</si>
  <si>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</si>
  <si>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</si>
  <si>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</si>
  <si>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</si>
  <si>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</si>
  <si>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</si>
  <si>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</si>
  <si>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</si>
  <si>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</si>
  <si>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</si>
  <si>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</si>
  <si>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</si>
  <si>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</si>
  <si>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</si>
  <si>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</si>
  <si>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</si>
  <si>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</si>
  <si>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</si>
  <si>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</si>
  <si>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</si>
  <si>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</si>
  <si>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</si>
  <si>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</si>
  <si>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</si>
  <si>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</si>
  <si>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</si>
  <si>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</si>
  <si>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</si>
  <si>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</si>
  <si>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</si>
  <si>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</si>
  <si>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</si>
  <si>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</si>
  <si>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</si>
  <si>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</si>
  <si>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</si>
  <si>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</si>
  <si>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</si>
  <si>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</si>
  <si>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</si>
  <si>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</si>
  <si>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</si>
  <si>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</si>
  <si>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</si>
  <si>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</si>
  <si>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</si>
  <si>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</si>
  <si>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</si>
  <si>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</si>
  <si>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</si>
  <si>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</si>
  <si>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</si>
  <si>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</si>
  <si>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</si>
  <si>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</si>
  <si>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</si>
  <si>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</si>
  <si>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</si>
  <si>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</si>
  <si>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</si>
  <si>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</si>
  <si>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</si>
  <si>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</si>
  <si>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</si>
  <si>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</si>
  <si>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</si>
  <si>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</si>
  <si>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</si>
  <si>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</si>
  <si>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</si>
  <si>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</si>
  <si>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</si>
  <si>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</si>
  <si>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</si>
  <si>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</si>
  <si>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</si>
  <si>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</si>
  <si>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</si>
  <si>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</si>
  <si>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</si>
  <si>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</si>
  <si>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</si>
  <si>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</si>
  <si>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</si>
  <si>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</si>
  <si>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</si>
  <si>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</si>
  <si>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</si>
  <si>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</si>
  <si>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</si>
  <si>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</si>
  <si>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</si>
  <si>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</si>
  <si>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</si>
  <si>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</si>
  <si>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</si>
  <si>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</si>
  <si>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</si>
  <si>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</si>
  <si>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</si>
  <si>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</si>
  <si>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</si>
  <si>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</si>
  <si>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</si>
  <si>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</si>
  <si>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</si>
  <si>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</si>
  <si>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</si>
  <si>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</si>
  <si>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</si>
  <si>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</si>
  <si>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</si>
  <si>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</si>
  <si>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</si>
  <si>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</si>
  <si>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</si>
  <si>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</si>
  <si>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</si>
  <si>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</si>
  <si>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</si>
  <si>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</si>
  <si>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</si>
  <si>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</si>
  <si>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</si>
  <si>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</si>
  <si>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</si>
  <si>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</si>
  <si>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</si>
  <si>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</si>
  <si>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</si>
  <si>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</si>
  <si>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</si>
  <si>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</si>
  <si>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</si>
  <si>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</si>
  <si>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</si>
  <si>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</si>
  <si>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</si>
  <si>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</si>
  <si>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</si>
  <si>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</si>
  <si>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</si>
  <si>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</si>
  <si>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</si>
  <si>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</si>
  <si>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</si>
  <si>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</si>
  <si>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</si>
  <si>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</si>
  <si>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</si>
  <si>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</si>
  <si>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</si>
  <si>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</si>
  <si>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</si>
  <si>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</si>
  <si>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</si>
  <si>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</si>
  <si>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</si>
  <si>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</si>
  <si>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</si>
  <si>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</si>
  <si>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</si>
  <si>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</si>
  <si>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</si>
  <si>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</si>
  <si>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</si>
  <si>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</si>
  <si>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</si>
  <si>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</si>
  <si>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</si>
  <si>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</si>
  <si>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</si>
  <si>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</si>
  <si>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</si>
  <si>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</si>
  <si>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</si>
  <si>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</si>
  <si>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</si>
  <si>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</si>
  <si>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</si>
  <si>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</si>
  <si>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</si>
  <si>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</si>
  <si>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</si>
  <si>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</si>
  <si>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</si>
  <si>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</si>
  <si>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</si>
  <si>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</si>
  <si>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</si>
  <si>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</si>
  <si>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</si>
  <si>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</si>
  <si>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</si>
  <si>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</si>
  <si>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</si>
  <si>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</si>
  <si>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</si>
  <si>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</si>
  <si>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</si>
  <si>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</si>
  <si>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</si>
  <si>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</si>
  <si>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</si>
  <si>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</si>
  <si>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</si>
  <si>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</si>
  <si>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</si>
  <si>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</si>
  <si>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</si>
  <si>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</si>
  <si>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</si>
  <si>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</si>
  <si>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</si>
  <si>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</si>
  <si>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</si>
  <si>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</si>
  <si>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</si>
  <si>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</si>
  <si>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</si>
  <si>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</si>
  <si>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</si>
  <si>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</si>
  <si>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</si>
  <si>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</si>
  <si>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</si>
  <si>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</si>
  <si>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</si>
  <si>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</si>
  <si>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</si>
  <si>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</si>
  <si>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</si>
  <si>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</si>
  <si>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</si>
  <si>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</si>
  <si>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</si>
  <si>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</si>
  <si>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</si>
  <si>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</si>
  <si>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</si>
  <si>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</si>
  <si>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</si>
  <si>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</si>
  <si>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</si>
  <si>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</si>
  <si>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</si>
  <si>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</si>
  <si>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</si>
  <si>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</si>
  <si>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</si>
  <si>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</si>
  <si>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</si>
  <si>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</si>
  <si>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</si>
  <si>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</si>
  <si>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</si>
  <si>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</si>
  <si>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</si>
  <si>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</si>
  <si>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</si>
  <si>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</si>
  <si>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</si>
  <si>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</si>
  <si>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</si>
  <si>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</si>
  <si>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</si>
  <si>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</si>
  <si>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</si>
  <si>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</si>
  <si>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</si>
  <si>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</si>
  <si>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</si>
  <si>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</si>
  <si>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</si>
  <si>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</si>
  <si>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</si>
  <si>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</si>
  <si>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</si>
  <si>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</si>
  <si>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</si>
  <si>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</si>
  <si>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</si>
  <si>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</si>
  <si>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</si>
  <si>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</si>
  <si>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</si>
  <si>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</si>
  <si>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</si>
  <si>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</si>
  <si>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</si>
  <si>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</si>
  <si>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</si>
  <si>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</si>
  <si>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</si>
  <si>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</si>
  <si>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</si>
  <si>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</si>
  <si>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</si>
  <si>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</si>
  <si>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</si>
  <si>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</si>
  <si>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</si>
  <si>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</si>
  <si>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</si>
  <si>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</si>
  <si>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</si>
  <si>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</si>
  <si>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</si>
  <si>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</si>
  <si>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</si>
  <si>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</si>
  <si>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</si>
  <si>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</si>
  <si>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</si>
  <si>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</si>
  <si>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</si>
  <si>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</si>
  <si>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</si>
  <si>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</si>
  <si>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</si>
  <si>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</si>
  <si>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</si>
  <si>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</si>
  <si>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</si>
  <si>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</si>
  <si>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</si>
  <si>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</si>
  <si>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</si>
  <si>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</si>
  <si>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</si>
  <si>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</si>
  <si>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</si>
  <si>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</si>
  <si>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</si>
  <si>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</si>
  <si>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</si>
  <si>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</si>
  <si>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</si>
  <si>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</si>
  <si>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</si>
  <si>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</si>
  <si>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</si>
  <si>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</si>
  <si>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</si>
  <si>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</si>
  <si>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</si>
  <si>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</si>
  <si>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</si>
  <si>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</si>
  <si>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</si>
  <si>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</si>
  <si>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</si>
  <si>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</si>
  <si>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</si>
  <si>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</si>
  <si>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</si>
  <si>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</si>
  <si>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</si>
  <si>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</si>
  <si>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</si>
  <si>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</si>
  <si>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</si>
  <si>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</si>
  <si>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</si>
  <si>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</si>
  <si>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</si>
  <si>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</si>
  <si>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</si>
  <si>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</si>
  <si>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</si>
  <si>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</si>
  <si>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</si>
  <si>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</si>
  <si>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</si>
  <si>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</si>
  <si>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</si>
  <si>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</si>
  <si>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</si>
  <si>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</si>
  <si>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</si>
  <si>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</si>
  <si>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</si>
  <si>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</si>
  <si>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</si>
  <si>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</si>
  <si>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</si>
  <si>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</si>
  <si>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</si>
  <si>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</si>
  <si>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</si>
  <si>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</si>
  <si>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</si>
  <si>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</si>
  <si>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</si>
  <si>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</si>
  <si>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</si>
  <si>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</si>
  <si>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</si>
  <si>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</si>
  <si>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</si>
  <si>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</si>
  <si>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</si>
  <si>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</si>
  <si>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</si>
  <si>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</si>
  <si>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</si>
  <si>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</si>
  <si>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</si>
  <si>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</si>
  <si>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</si>
  <si>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</si>
  <si>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</si>
  <si>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</si>
  <si>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</si>
  <si>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</si>
  <si>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</si>
  <si>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</si>
  <si>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</si>
  <si>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</si>
  <si>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</si>
  <si>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</si>
  <si>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</si>
  <si>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</si>
  <si>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</si>
  <si>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</si>
  <si>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</si>
  <si>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</si>
  <si>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</si>
  <si>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</si>
  <si>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</si>
  <si>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</si>
  <si>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</si>
  <si>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</si>
  <si>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</si>
  <si>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</si>
  <si>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</si>
  <si>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</si>
  <si>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</si>
  <si>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</si>
  <si>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</si>
  <si>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</si>
  <si>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</si>
  <si>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</si>
  <si>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</si>
  <si>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</si>
  <si>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</si>
  <si>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</si>
  <si>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</si>
  <si>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</si>
  <si>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</si>
  <si>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</si>
  <si>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</si>
  <si>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</si>
  <si>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</si>
  <si>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</si>
  <si>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</si>
  <si>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</si>
  <si>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</si>
  <si>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</si>
  <si>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</si>
  <si>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</si>
  <si>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</si>
  <si>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</si>
  <si>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</si>
  <si>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</si>
  <si>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</si>
  <si>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</si>
  <si>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</si>
  <si>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</si>
  <si>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</si>
  <si>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</si>
  <si>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</si>
  <si>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</si>
  <si>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</si>
  <si>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</si>
  <si>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</si>
  <si>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</si>
  <si>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</si>
  <si>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</si>
  <si>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</si>
  <si>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</si>
  <si>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</si>
  <si>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</si>
  <si>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</si>
  <si>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</si>
  <si>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</si>
  <si>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</si>
  <si>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</si>
  <si>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</si>
  <si>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</si>
  <si>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</si>
  <si>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</si>
  <si>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</si>
  <si>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</si>
  <si>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</si>
  <si>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</si>
  <si>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</si>
  <si>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</si>
  <si>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</si>
  <si>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</si>
  <si>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</si>
  <si>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</si>
  <si>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</si>
  <si>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</si>
  <si>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</si>
  <si>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</si>
  <si>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</si>
  <si>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</si>
  <si>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</si>
  <si>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</si>
  <si>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</si>
  <si>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</si>
  <si>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</si>
  <si>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</si>
  <si>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</si>
  <si>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</si>
  <si>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</si>
  <si>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</si>
  <si>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</si>
  <si>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</si>
  <si>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</si>
  <si>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</si>
  <si>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</si>
  <si>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</si>
  <si>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</si>
  <si>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</si>
  <si>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</si>
  <si>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</si>
  <si>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</si>
  <si>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</si>
  <si>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</si>
  <si>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</si>
  <si>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</si>
  <si>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</si>
  <si>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</si>
  <si>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</si>
  <si>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</si>
  <si>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</si>
  <si>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</si>
  <si>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</si>
  <si>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</si>
  <si>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</si>
  <si>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</si>
  <si>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</si>
  <si>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</si>
  <si>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</si>
  <si>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</si>
  <si>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</si>
  <si>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</si>
  <si>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</si>
  <si>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</si>
  <si>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</si>
  <si>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</si>
  <si>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</si>
  <si>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</si>
  <si>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</si>
  <si>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</si>
  <si>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</si>
  <si>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</si>
  <si>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</si>
  <si>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</si>
  <si>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</si>
  <si>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</si>
  <si>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</si>
  <si>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</si>
  <si>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</si>
  <si>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</si>
  <si>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</si>
  <si>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</si>
  <si>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</si>
  <si>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</si>
  <si>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</si>
  <si>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</si>
  <si>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</si>
  <si>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</si>
  <si>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</si>
  <si>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</si>
  <si>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</si>
  <si>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</si>
  <si>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</si>
  <si>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</si>
  <si>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</si>
  <si>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</si>
  <si>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</si>
  <si>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</si>
  <si>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</si>
  <si>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</si>
  <si>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</si>
  <si>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</si>
  <si>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</si>
  <si>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</si>
  <si>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</si>
  <si>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</si>
  <si>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</si>
  <si>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</si>
  <si>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</si>
  <si>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</si>
  <si>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</si>
  <si>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</si>
  <si>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</si>
  <si>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</si>
  <si>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</si>
  <si>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</si>
  <si>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</si>
  <si>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</si>
  <si>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</si>
  <si>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</si>
  <si>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</si>
  <si>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</si>
  <si>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</si>
  <si>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</si>
  <si>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</si>
  <si>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</si>
  <si>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</si>
  <si>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</si>
  <si>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</si>
  <si>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</si>
  <si>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</si>
  <si>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</si>
  <si>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</si>
  <si>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</si>
  <si>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</si>
  <si>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</si>
  <si>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</si>
  <si>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</si>
  <si>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</si>
  <si>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</si>
  <si>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</si>
  <si>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</si>
  <si>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</si>
  <si>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</si>
  <si>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</si>
  <si>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</si>
  <si>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</si>
  <si>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</si>
  <si>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</si>
  <si>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</si>
  <si>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</si>
  <si>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</si>
  <si>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</si>
  <si>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</si>
  <si>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</si>
  <si>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</si>
  <si>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</si>
  <si>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</si>
  <si>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</si>
  <si>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</si>
  <si>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</si>
  <si>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</si>
  <si>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</si>
  <si>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</si>
  <si>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</si>
  <si>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</si>
  <si>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</si>
  <si>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</si>
  <si>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</si>
  <si>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</si>
  <si>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</si>
  <si>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</si>
  <si>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</si>
  <si>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</si>
  <si>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</si>
  <si>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</si>
  <si>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</si>
  <si>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</si>
  <si>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</si>
  <si>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</si>
  <si>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</si>
  <si>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</si>
  <si>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</si>
  <si>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</si>
  <si>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</si>
  <si>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</si>
  <si>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</si>
  <si>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</si>
  <si>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</si>
  <si>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</si>
  <si>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</si>
  <si>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</si>
  <si>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</si>
  <si>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</si>
  <si>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</si>
  <si>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</si>
  <si>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</si>
  <si>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</si>
  <si>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</si>
  <si>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</si>
  <si>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</si>
  <si>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</si>
  <si>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</si>
  <si>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</si>
  <si>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</si>
  <si>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</si>
  <si>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</si>
  <si>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</si>
  <si>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</si>
  <si>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</si>
  <si>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</si>
  <si>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</si>
  <si>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</si>
  <si>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</si>
  <si>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</si>
  <si>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</si>
  <si>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</si>
  <si>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</si>
  <si>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</si>
  <si>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</si>
  <si>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</si>
  <si>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</si>
  <si>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</si>
  <si>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</si>
  <si>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</si>
  <si>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</si>
  <si>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</si>
  <si>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</si>
  <si>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</si>
  <si>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</si>
  <si>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</si>
  <si>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</si>
  <si>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</si>
  <si>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</si>
  <si>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</si>
  <si>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</si>
  <si>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</si>
  <si>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</si>
  <si>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</si>
  <si>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</si>
  <si>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</si>
  <si>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</si>
  <si>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</si>
  <si>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</si>
  <si>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</si>
  <si>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</si>
  <si>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</si>
  <si>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</si>
  <si>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</si>
  <si>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</si>
  <si>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</si>
  <si>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</si>
  <si>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</si>
  <si>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</si>
  <si>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</si>
  <si>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</si>
  <si>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</si>
  <si>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</si>
  <si>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</si>
  <si>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</si>
  <si>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</si>
  <si>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</si>
  <si>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</si>
  <si>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</si>
  <si>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</si>
  <si>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</si>
  <si>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</si>
  <si>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</si>
  <si>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</si>
  <si>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</si>
  <si>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</si>
  <si>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</si>
  <si>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</si>
  <si>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</si>
  <si>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</si>
  <si>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</si>
  <si>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</si>
  <si>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</si>
  <si>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</si>
  <si>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</si>
  <si>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</si>
  <si>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</si>
  <si>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</si>
  <si>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</si>
  <si>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</si>
  <si>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</si>
  <si>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</si>
  <si>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</si>
  <si>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</si>
  <si>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</si>
  <si>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</si>
  <si>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</si>
  <si>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</si>
  <si>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</si>
  <si>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</si>
  <si>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</si>
  <si>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</si>
  <si>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</si>
  <si>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</si>
  <si>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</si>
  <si>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</si>
  <si>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</si>
  <si>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</si>
  <si>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</si>
  <si>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</si>
  <si>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</si>
  <si>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</si>
  <si>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</si>
  <si>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</si>
  <si>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</si>
  <si>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</si>
  <si>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</si>
  <si>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</si>
  <si>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</si>
  <si>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</si>
  <si>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</si>
  <si>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</si>
  <si>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</si>
  <si>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</si>
  <si>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</si>
  <si>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</si>
  <si>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</si>
  <si>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</si>
  <si>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</si>
  <si>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</si>
  <si>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</si>
  <si>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</si>
  <si>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</si>
  <si>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</si>
  <si>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</si>
  <si>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</si>
  <si>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</si>
  <si>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</si>
  <si>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</si>
  <si>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</si>
  <si>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</si>
  <si>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</si>
  <si>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</si>
  <si>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</si>
  <si>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</si>
  <si>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</si>
  <si>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</si>
  <si>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</si>
  <si>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</si>
  <si>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</si>
  <si>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</si>
  <si>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</si>
  <si>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</si>
  <si>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</si>
  <si>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</si>
  <si>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</si>
  <si>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</si>
  <si>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</si>
  <si>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</si>
  <si>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</si>
  <si>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</si>
  <si>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</si>
  <si>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</si>
  <si>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</si>
  <si>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</si>
  <si>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</si>
  <si>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</si>
  <si>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</si>
  <si>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</si>
  <si>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</si>
  <si>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</si>
  <si>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</si>
  <si>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</si>
  <si>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</si>
  <si>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</si>
  <si>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</si>
  <si>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</si>
  <si>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</si>
  <si>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</si>
  <si>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</si>
  <si>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</si>
  <si>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</si>
  <si>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</si>
  <si>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</si>
  <si>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</si>
  <si>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</si>
  <si>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</si>
  <si>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</si>
  <si>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</si>
  <si>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</si>
  <si>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</si>
  <si>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</si>
  <si>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</si>
  <si>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</si>
  <si>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</si>
  <si>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</si>
  <si>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</si>
  <si>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</si>
  <si>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</si>
  <si>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</si>
  <si>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</si>
  <si>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</si>
  <si>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</si>
  <si>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</si>
  <si>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</si>
  <si>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</si>
  <si>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</si>
  <si>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</si>
  <si>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</si>
  <si>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</si>
  <si>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</si>
  <si>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</si>
  <si>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</si>
  <si>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</si>
  <si>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</si>
  <si>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</si>
  <si>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</si>
  <si>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</si>
  <si>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</si>
  <si>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</si>
  <si>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</si>
  <si>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</si>
  <si>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</si>
  <si>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</si>
  <si>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</si>
  <si>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</si>
  <si>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</si>
  <si>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</si>
  <si>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</si>
  <si>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</si>
  <si>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</si>
  <si>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</si>
  <si>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</si>
  <si>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</si>
  <si>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</si>
  <si>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</si>
  <si>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</si>
  <si>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</si>
  <si>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</si>
  <si>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</si>
  <si>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</si>
  <si>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</si>
  <si>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</si>
  <si>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</si>
  <si>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</si>
  <si>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</si>
  <si>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</si>
  <si>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</si>
  <si>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</si>
  <si>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</si>
  <si>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</si>
  <si>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</si>
  <si>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</si>
  <si>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</si>
  <si>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</si>
  <si>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</si>
  <si>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</si>
  <si>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</si>
  <si>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</si>
  <si>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</si>
  <si>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</si>
  <si>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</si>
  <si>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</si>
  <si>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</si>
  <si>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</si>
  <si>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</si>
  <si>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</si>
  <si>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</si>
  <si>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</si>
  <si>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</si>
  <si>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</si>
  <si>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</si>
  <si>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</si>
  <si>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</si>
  <si>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</si>
  <si>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</si>
  <si>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</si>
  <si>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</si>
  <si>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</si>
  <si>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</si>
  <si>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</si>
  <si>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</si>
  <si>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</si>
  <si>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</si>
  <si>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</si>
  <si>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</si>
  <si>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</si>
  <si>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</si>
  <si>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</si>
  <si>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</si>
  <si>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</si>
  <si>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</si>
  <si>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</si>
  <si>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</si>
  <si>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</si>
  <si>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</si>
  <si>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</si>
  <si>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</si>
  <si>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</si>
  <si>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</si>
  <si>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</si>
  <si>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</si>
  <si>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</si>
  <si>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</si>
  <si>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</si>
  <si>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</si>
  <si>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</si>
  <si>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</si>
  <si>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</si>
  <si>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</si>
  <si>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</si>
  <si>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</si>
  <si>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</si>
  <si>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</si>
  <si>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</si>
  <si>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</si>
  <si>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</si>
  <si>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</si>
  <si>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</si>
  <si>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</si>
  <si>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</si>
  <si>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</si>
  <si>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</si>
  <si>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</si>
  <si>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</si>
  <si>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</si>
  <si>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</si>
  <si>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</si>
  <si>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</si>
  <si>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</si>
  <si>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</si>
  <si>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</si>
  <si>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</si>
  <si>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</si>
  <si>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</si>
  <si>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</si>
  <si>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</si>
  <si>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</si>
  <si>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</si>
  <si>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</si>
  <si>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</si>
  <si>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</si>
  <si>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</si>
  <si>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</si>
  <si>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</si>
  <si>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</si>
  <si>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</si>
  <si>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</si>
  <si>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</si>
  <si>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</si>
  <si>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</si>
  <si>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</si>
  <si>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</si>
  <si>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</si>
  <si>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</si>
  <si>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</si>
  <si>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</si>
  <si>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</si>
  <si>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</si>
  <si>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</si>
  <si>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</si>
  <si>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</si>
  <si>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</si>
  <si>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</si>
  <si>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</si>
  <si>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</si>
  <si>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</si>
  <si>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</si>
  <si>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</si>
  <si>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</si>
  <si>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</si>
  <si>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</si>
  <si>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</si>
  <si>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</si>
  <si>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</si>
  <si>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</si>
  <si>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</si>
  <si>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</si>
  <si>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</si>
  <si>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</si>
  <si>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</si>
  <si>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</si>
  <si>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</si>
  <si>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</si>
  <si>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</si>
  <si>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</si>
  <si>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</si>
  <si>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</si>
  <si>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</si>
  <si>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</si>
  <si>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</si>
  <si>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</si>
  <si>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</si>
  <si>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</si>
  <si>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</si>
  <si>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</si>
  <si>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</si>
  <si>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</si>
  <si>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</si>
  <si>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</si>
  <si>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</si>
  <si>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</si>
  <si>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</si>
  <si>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</si>
  <si>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</si>
  <si>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</si>
  <si>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</si>
  <si>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</si>
  <si>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</si>
  <si>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</si>
  <si>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</si>
  <si>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</si>
  <si>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</si>
  <si>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</si>
  <si>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</si>
  <si>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</si>
  <si>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</si>
  <si>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</si>
  <si>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</si>
  <si>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</si>
  <si>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</si>
  <si>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</si>
  <si>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</si>
  <si>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</si>
  <si>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</si>
  <si>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</si>
  <si>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</si>
  <si>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</si>
  <si>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</si>
  <si>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</si>
  <si>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</si>
  <si>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</si>
  <si>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</si>
  <si>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</si>
  <si>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</si>
  <si>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</si>
  <si>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</si>
  <si>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</si>
  <si>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</si>
  <si>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</si>
  <si>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</si>
  <si>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</si>
  <si>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</si>
  <si>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</si>
  <si>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</si>
  <si>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</si>
  <si>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</si>
  <si>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</si>
  <si>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</si>
  <si>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</si>
  <si>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</si>
  <si>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</si>
  <si>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</si>
  <si>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</si>
  <si>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</si>
  <si>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</si>
  <si>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</si>
  <si>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</si>
  <si>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</si>
  <si>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</si>
  <si>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</si>
  <si>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</si>
  <si>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</si>
  <si>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</si>
  <si>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</si>
  <si>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</si>
  <si>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</si>
  <si>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</si>
  <si>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</si>
  <si>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</si>
  <si>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</si>
  <si>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</si>
  <si>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</si>
  <si>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</si>
  <si>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</si>
  <si>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</si>
  <si>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</si>
  <si>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</si>
  <si>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</si>
  <si>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</si>
  <si>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</si>
  <si>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</si>
  <si>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</si>
  <si>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</si>
  <si>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</si>
  <si>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</si>
  <si>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</si>
  <si>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</si>
  <si>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</si>
  <si>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</si>
  <si>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</si>
  <si>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</si>
  <si>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</si>
  <si>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</si>
  <si>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</si>
  <si>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</si>
  <si>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</si>
  <si>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</si>
  <si>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</si>
  <si>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</si>
  <si>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</si>
  <si>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</si>
  <si>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</si>
  <si>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</si>
  <si>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</si>
  <si>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</si>
  <si>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</si>
  <si>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</si>
  <si>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</si>
  <si>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</si>
  <si>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</si>
  <si>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</si>
  <si>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</si>
  <si>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</si>
  <si>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</si>
  <si>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</si>
  <si>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</si>
  <si>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</si>
  <si>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</si>
  <si>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</si>
  <si>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</si>
  <si>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</si>
  <si>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</si>
  <si>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</si>
  <si>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</si>
  <si>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</si>
  <si>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</si>
  <si>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</si>
  <si>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</si>
  <si>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</si>
  <si>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</si>
  <si>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</si>
  <si>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</si>
  <si>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</si>
  <si>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</si>
  <si>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</si>
  <si>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</si>
  <si>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</si>
  <si>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</si>
  <si>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</si>
  <si>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</si>
  <si>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</si>
  <si>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</si>
  <si>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</si>
  <si>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</si>
  <si>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</si>
  <si>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</si>
  <si>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</si>
  <si>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</si>
  <si>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</si>
  <si>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</si>
  <si>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</si>
  <si>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</si>
  <si>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</si>
  <si>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</si>
  <si>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</si>
  <si>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</si>
  <si>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</si>
  <si>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</si>
  <si>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</si>
  <si>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</si>
  <si>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</si>
  <si>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</si>
  <si>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</si>
  <si>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</si>
  <si>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</si>
  <si>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</si>
  <si>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</si>
  <si>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</si>
  <si>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</si>
  <si>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</si>
  <si>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</si>
  <si>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</si>
  <si>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</si>
  <si>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</si>
  <si>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</si>
  <si>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</si>
  <si>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</si>
  <si>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</si>
  <si>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</si>
  <si>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</si>
  <si>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</si>
  <si>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</si>
  <si>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</si>
  <si>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</si>
  <si>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</si>
  <si>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</si>
  <si>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</si>
  <si>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</si>
  <si>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</si>
  <si>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</si>
  <si>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</si>
  <si>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</si>
  <si>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</si>
  <si>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</si>
  <si>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</si>
  <si>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</si>
  <si>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</si>
  <si>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</si>
  <si>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</si>
  <si>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</si>
  <si>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</si>
  <si>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</si>
  <si>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</si>
  <si>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</si>
  <si>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</si>
  <si>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</si>
  <si>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</si>
  <si>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</si>
  <si>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</si>
  <si>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</si>
  <si>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</si>
  <si>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</si>
  <si>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</si>
  <si>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</si>
  <si>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</si>
  <si>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</si>
  <si>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</si>
  <si>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</si>
  <si>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</si>
  <si>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</si>
  <si>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</si>
  <si>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</si>
  <si>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</si>
  <si>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</si>
  <si>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</si>
  <si>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</si>
  <si>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</si>
  <si>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</si>
  <si>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</si>
  <si>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</si>
  <si>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</si>
  <si>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</si>
  <si>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</si>
  <si>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</si>
  <si>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</si>
  <si>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</si>
  <si>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</si>
  <si>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</si>
  <si>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</si>
  <si>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</si>
  <si>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</si>
  <si>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</si>
  <si>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</si>
  <si>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</si>
  <si>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</si>
  <si>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</si>
  <si>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</si>
  <si>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</si>
  <si>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</si>
  <si>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</si>
  <si>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</si>
  <si>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</si>
  <si>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</si>
  <si>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</si>
  <si>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</si>
  <si>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</si>
  <si>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</si>
  <si>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</si>
  <si>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</si>
  <si>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</si>
  <si>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</si>
  <si>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</si>
  <si>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</si>
  <si>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</si>
  <si>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</si>
  <si>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</si>
  <si>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</si>
  <si>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</si>
  <si>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</si>
  <si>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</si>
  <si>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</si>
  <si>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</si>
  <si>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</si>
  <si>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</si>
  <si>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</si>
  <si>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</si>
  <si>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</si>
  <si>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</si>
  <si>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</si>
  <si>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</si>
  <si>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</si>
  <si>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</si>
  <si>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</si>
  <si>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</si>
  <si>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</si>
  <si>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</si>
  <si>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</si>
  <si>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</si>
  <si>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</si>
  <si>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</si>
  <si>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</si>
  <si>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</si>
  <si>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</si>
  <si>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</si>
  <si>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</si>
  <si>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</si>
  <si>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</si>
  <si>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</si>
  <si>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</si>
  <si>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</si>
  <si>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</si>
  <si>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</si>
  <si>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</si>
  <si>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</si>
  <si>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</si>
  <si>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</si>
  <si>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</si>
  <si>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</si>
  <si>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</si>
  <si>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</si>
  <si>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</si>
  <si>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</si>
  <si>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</si>
  <si>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</si>
  <si>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</si>
  <si>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</si>
  <si>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</si>
  <si>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</si>
  <si>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</si>
  <si>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</si>
  <si>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</si>
  <si>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</si>
  <si>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</si>
  <si>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</si>
  <si>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</si>
  <si>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</si>
  <si>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</si>
  <si>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</si>
  <si>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</si>
  <si>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</si>
  <si>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</si>
  <si>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</si>
  <si>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</si>
  <si>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</si>
  <si>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</si>
  <si>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</si>
  <si>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</si>
  <si>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</si>
  <si>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</si>
  <si>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</si>
  <si>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</si>
  <si>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</si>
  <si>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</si>
  <si>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</si>
  <si>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</si>
  <si>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</si>
  <si>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</si>
  <si>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</si>
  <si>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</si>
  <si>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</si>
  <si>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</si>
  <si>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</si>
  <si>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</si>
  <si>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</si>
  <si>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</si>
  <si>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</si>
  <si>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</si>
  <si>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</si>
  <si>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</si>
  <si>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</si>
  <si>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</si>
  <si>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</si>
  <si>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</si>
  <si>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</si>
  <si>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</si>
  <si>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</si>
  <si>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</si>
  <si>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</si>
  <si>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</si>
  <si>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</si>
  <si>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</si>
  <si>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</si>
  <si>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</si>
  <si>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</si>
  <si>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</si>
  <si>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</si>
  <si>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</si>
  <si>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</si>
  <si>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</si>
  <si>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</si>
  <si>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</si>
  <si>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</si>
  <si>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</si>
  <si>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</si>
  <si>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</si>
  <si>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</si>
  <si>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</si>
  <si>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</si>
  <si>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</si>
  <si>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</si>
  <si>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</si>
  <si>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</si>
  <si>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</si>
  <si>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</si>
  <si>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</si>
  <si>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</si>
  <si>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</si>
  <si>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</si>
  <si>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</si>
  <si>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</si>
  <si>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</si>
  <si>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</si>
  <si>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</si>
  <si>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</si>
  <si>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</si>
  <si>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</si>
  <si>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</si>
  <si>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</si>
  <si>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</si>
  <si>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</si>
  <si>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</si>
  <si>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</si>
  <si>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</si>
  <si>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</si>
  <si>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</si>
  <si>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</si>
  <si>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</si>
  <si>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</si>
  <si>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</si>
  <si>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</si>
  <si>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</si>
  <si>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</si>
  <si>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</si>
  <si>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</si>
  <si>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</si>
  <si>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</si>
  <si>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</si>
  <si>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</si>
  <si>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</si>
  <si>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</si>
  <si>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</si>
  <si>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</si>
  <si>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</si>
  <si>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</si>
  <si>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</si>
  <si>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</si>
  <si>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</si>
  <si>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</si>
  <si>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</si>
  <si>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</si>
  <si>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</si>
  <si>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</si>
  <si>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</si>
  <si>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</si>
  <si>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</si>
  <si>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</si>
  <si>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</si>
  <si>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</si>
  <si>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</si>
  <si>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</si>
  <si>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</si>
  <si>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</si>
  <si>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</si>
  <si>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</si>
  <si>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</si>
  <si>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</si>
  <si>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</si>
  <si>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</si>
  <si>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</si>
  <si>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</si>
  <si>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</si>
  <si>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</si>
  <si>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</si>
  <si>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</si>
  <si>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</si>
  <si>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</si>
  <si>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</si>
  <si>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</si>
  <si>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</si>
  <si>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</si>
  <si>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</si>
  <si>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</si>
  <si>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</si>
  <si>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</si>
  <si>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</si>
  <si>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</si>
  <si>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</si>
  <si>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</si>
  <si>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</si>
  <si>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</si>
  <si>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</si>
  <si>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</si>
  <si>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</si>
  <si>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</si>
  <si>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</si>
  <si>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</si>
  <si>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</si>
  <si>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</si>
  <si>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</si>
  <si>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</si>
  <si>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</si>
  <si>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</si>
  <si>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</si>
  <si>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</si>
  <si>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</si>
  <si>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</si>
  <si>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</si>
  <si>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</si>
  <si>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</si>
  <si>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</si>
  <si>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</si>
  <si>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</si>
  <si>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</si>
  <si>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</si>
  <si>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</si>
  <si>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</si>
  <si>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</si>
  <si>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</si>
  <si>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</si>
  <si>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</si>
  <si>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</si>
  <si>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</si>
  <si>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</si>
  <si>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</si>
  <si>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</si>
  <si>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</si>
  <si>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</si>
  <si>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</si>
  <si>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</si>
  <si>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</si>
  <si>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</si>
  <si>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</si>
  <si>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</si>
  <si>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</si>
  <si>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</si>
  <si>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</si>
  <si>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</si>
  <si>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</si>
  <si>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</si>
  <si>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</si>
  <si>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</si>
  <si>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</si>
  <si>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</si>
  <si>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</si>
  <si>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</si>
  <si>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</si>
  <si>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</si>
  <si>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</si>
  <si>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</si>
  <si>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</si>
  <si>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</si>
  <si>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</si>
  <si>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</si>
  <si>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</si>
  <si>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</si>
  <si>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</si>
  <si>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</si>
  <si>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</si>
  <si>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</si>
  <si>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</si>
  <si>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</si>
  <si>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</si>
  <si>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</si>
  <si>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</si>
  <si>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</si>
  <si>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</si>
  <si>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</si>
  <si>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</si>
  <si>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</si>
  <si>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</si>
  <si>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</si>
  <si>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</si>
  <si>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</si>
  <si>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</si>
  <si>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</si>
  <si>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</si>
  <si>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</si>
  <si>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</si>
  <si>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</si>
  <si>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</si>
  <si>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</si>
  <si>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</si>
  <si>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</si>
  <si>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</si>
  <si>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</si>
  <si>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</si>
  <si>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</si>
  <si>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</si>
  <si>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</si>
  <si>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</si>
  <si>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</si>
  <si>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</si>
  <si>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</si>
  <si>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</si>
  <si>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</si>
  <si>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</si>
  <si>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</si>
  <si>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</si>
  <si>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</si>
  <si>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</si>
  <si>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</si>
  <si>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</si>
  <si>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</si>
  <si>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</si>
  <si>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</si>
  <si>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</si>
  <si>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</si>
  <si>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</si>
  <si>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</si>
  <si>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</si>
  <si>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</si>
  <si>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</si>
  <si>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</si>
  <si>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</si>
  <si>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</si>
  <si>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</si>
  <si>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</si>
  <si>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</si>
  <si>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</si>
  <si>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</si>
  <si>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</si>
  <si>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</si>
  <si>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</si>
  <si>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</si>
  <si>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</si>
  <si>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</si>
  <si>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</si>
  <si>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</si>
  <si>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</si>
  <si>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</si>
  <si>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</si>
  <si>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</si>
  <si>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</si>
  <si>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</si>
  <si>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</si>
  <si>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</si>
  <si>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</si>
  <si>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</si>
  <si>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</si>
  <si>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</si>
  <si>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</si>
  <si>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</si>
  <si>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</si>
  <si>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</si>
  <si>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</si>
  <si>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</si>
  <si>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</si>
  <si>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</si>
  <si>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</si>
  <si>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</si>
  <si>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</si>
  <si>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</si>
  <si>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</si>
  <si>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</si>
  <si>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</si>
  <si>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</si>
  <si>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</si>
  <si>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</si>
  <si>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</si>
  <si>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</si>
  <si>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</si>
  <si>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</si>
  <si>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</si>
  <si>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</si>
  <si>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</si>
  <si>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</si>
  <si>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</si>
  <si>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</si>
  <si>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</si>
  <si>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</si>
  <si>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</si>
  <si>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</si>
  <si>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</si>
  <si>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</si>
  <si>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</si>
  <si>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</si>
  <si>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</si>
  <si>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</si>
  <si>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</si>
  <si>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</si>
  <si>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</si>
  <si>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</si>
  <si>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</si>
  <si>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</si>
  <si>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</si>
  <si>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</si>
  <si>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</si>
  <si>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</si>
  <si>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</si>
  <si>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</si>
  <si>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</si>
  <si>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</si>
  <si>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</si>
  <si>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</si>
  <si>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</si>
  <si>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</si>
  <si>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</si>
  <si>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</si>
  <si>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</si>
  <si>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</si>
  <si>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</si>
  <si>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</si>
  <si>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</si>
  <si>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</si>
  <si>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</si>
  <si>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</si>
  <si>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</si>
  <si>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</si>
  <si>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</si>
  <si>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</si>
  <si>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</si>
  <si>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</si>
  <si>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</si>
  <si>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</si>
  <si>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</si>
  <si>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</si>
  <si>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</si>
  <si>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</si>
  <si>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</si>
  <si>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</si>
  <si>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</si>
  <si>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</si>
  <si>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</si>
  <si>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</si>
  <si>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</si>
  <si>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</si>
  <si>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</si>
  <si>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</si>
  <si>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</si>
  <si>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</si>
  <si>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</si>
  <si>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</si>
  <si>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</si>
  <si>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</si>
  <si>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</si>
  <si>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</si>
  <si>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</si>
  <si>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</si>
  <si>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</si>
  <si>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</si>
  <si>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</si>
  <si>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</si>
  <si>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</si>
  <si>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</si>
  <si>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</si>
  <si>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</si>
  <si>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</si>
  <si>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</si>
  <si>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</si>
  <si>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</si>
  <si>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</si>
  <si>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</si>
  <si>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</si>
  <si>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</si>
  <si>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</si>
  <si>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</si>
  <si>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</si>
  <si>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</si>
  <si>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</si>
  <si>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</si>
  <si>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</si>
  <si>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</si>
  <si>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</si>
  <si>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</si>
  <si>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</si>
  <si>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</si>
  <si>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</si>
  <si>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</si>
  <si>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</si>
  <si>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</si>
  <si>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</si>
  <si>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</si>
  <si>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</si>
  <si>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</si>
  <si>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</si>
  <si>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</si>
  <si>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</si>
  <si>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</si>
  <si>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</si>
  <si>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</si>
  <si>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</si>
  <si>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</si>
  <si>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</si>
  <si>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</si>
  <si>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</si>
  <si>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</si>
  <si>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</si>
  <si>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</si>
  <si>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</si>
  <si>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</si>
  <si>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</si>
  <si>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</si>
  <si>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</si>
  <si>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</si>
  <si>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</si>
  <si>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</si>
  <si>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</si>
  <si>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</si>
  <si>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</si>
  <si>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</si>
  <si>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</si>
  <si>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</si>
  <si>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</si>
  <si>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</si>
  <si>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</si>
  <si>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</si>
  <si>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</si>
  <si>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</si>
  <si>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</si>
  <si>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</si>
  <si>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</si>
  <si>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</si>
  <si>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</si>
  <si>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</si>
  <si>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</si>
  <si>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</si>
  <si>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</si>
  <si>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</si>
  <si>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</si>
  <si>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</si>
  <si>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</si>
  <si>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</si>
  <si>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</si>
  <si>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</si>
  <si>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</si>
  <si>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</si>
  <si>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</si>
  <si>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</si>
  <si>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</si>
  <si>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</si>
  <si>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</si>
  <si>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</si>
  <si>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</si>
  <si>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</si>
  <si>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</si>
  <si>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</si>
  <si>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</si>
  <si>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</si>
  <si>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</si>
  <si>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</si>
  <si>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</si>
  <si>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</si>
  <si>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</si>
  <si>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</si>
  <si>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</si>
  <si>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</si>
  <si>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</si>
  <si>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</si>
  <si>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</si>
  <si>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</si>
  <si>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</si>
  <si>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</si>
  <si>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</si>
  <si>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</si>
  <si>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</si>
  <si>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</si>
  <si>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</si>
  <si>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</si>
  <si>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</si>
  <si>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</si>
  <si>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</si>
  <si>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</si>
  <si>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</si>
  <si>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</si>
  <si>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</si>
  <si>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</si>
  <si>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</si>
  <si>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</si>
  <si>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</si>
  <si>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</si>
  <si>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</si>
  <si>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</si>
  <si>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</si>
  <si>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</si>
  <si>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</si>
  <si>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</si>
  <si>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</si>
  <si>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</si>
  <si>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</si>
  <si>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</si>
  <si>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</si>
  <si>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</si>
  <si>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</si>
  <si>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</si>
  <si>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</si>
  <si>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</si>
  <si>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</si>
  <si>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</si>
  <si>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</si>
  <si>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</si>
  <si>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</si>
  <si>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</si>
  <si>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</si>
  <si>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</si>
  <si>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</si>
  <si>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</si>
  <si>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</si>
  <si>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</si>
  <si>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</si>
  <si>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</si>
  <si>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</si>
  <si>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</si>
  <si>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</si>
  <si>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</si>
  <si>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</si>
  <si>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</si>
  <si>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</si>
  <si>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</si>
  <si>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</si>
  <si>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</si>
  <si>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</si>
  <si>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</si>
  <si>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</si>
  <si>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</si>
  <si>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</si>
  <si>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</si>
  <si>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</si>
  <si>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</si>
  <si>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</si>
  <si>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</si>
  <si>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</si>
  <si>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</si>
  <si>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</si>
  <si>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</si>
  <si>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</si>
  <si>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</si>
  <si>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</si>
  <si>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</si>
  <si>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</si>
  <si>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</si>
  <si>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</si>
  <si>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</si>
  <si>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</si>
  <si>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</si>
  <si>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</si>
  <si>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</si>
  <si>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</si>
  <si>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</si>
  <si>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</si>
  <si>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</si>
  <si>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</si>
  <si>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</si>
  <si>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</si>
  <si>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</si>
  <si>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</si>
  <si>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</si>
  <si>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</si>
  <si>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</si>
  <si>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</si>
  <si>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</si>
  <si>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</si>
  <si>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</si>
  <si>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</si>
  <si>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</si>
  <si>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</si>
  <si>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</si>
  <si>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</si>
  <si>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</si>
  <si>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</si>
  <si>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</si>
  <si>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</si>
  <si>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</si>
  <si>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</si>
  <si>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</si>
  <si>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</si>
  <si>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</si>
  <si>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</si>
  <si>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</si>
  <si>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</si>
  <si>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</si>
  <si>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</si>
  <si>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</si>
  <si>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</si>
  <si>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</si>
  <si>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</si>
  <si>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</si>
  <si>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</si>
  <si>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</si>
  <si>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</si>
  <si>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</si>
  <si>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</si>
  <si>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</si>
  <si>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</si>
  <si>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</si>
  <si>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</si>
  <si>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</si>
  <si>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</si>
  <si>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</si>
  <si>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</si>
  <si>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</si>
  <si>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</si>
  <si>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</si>
  <si>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</si>
  <si>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</si>
  <si>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</si>
  <si>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</si>
  <si>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</si>
  <si>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</si>
  <si>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</si>
  <si>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</si>
  <si>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</si>
  <si>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</si>
  <si>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</si>
  <si>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</si>
  <si>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</si>
  <si>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</si>
  <si>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</si>
  <si>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</si>
  <si>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</si>
  <si>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</si>
  <si>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</si>
  <si>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</si>
  <si>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</si>
  <si>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</si>
  <si>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</si>
  <si>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</si>
  <si>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</si>
  <si>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</si>
  <si>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</si>
  <si>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</si>
  <si>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</si>
  <si>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</si>
  <si>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</si>
  <si>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</si>
  <si>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</si>
  <si>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</si>
  <si>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</si>
  <si>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</si>
  <si>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</si>
  <si>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</si>
  <si>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</si>
  <si>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</si>
  <si>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</si>
  <si>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</si>
  <si>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</si>
  <si>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</si>
  <si>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</si>
  <si>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</si>
  <si>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</si>
  <si>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</si>
  <si>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</si>
  <si>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</si>
  <si>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</si>
  <si>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</si>
  <si>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</si>
  <si>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</si>
  <si>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</si>
  <si>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</si>
  <si>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</si>
  <si>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</si>
  <si>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</si>
  <si>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</si>
  <si>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</si>
  <si>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</si>
  <si>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</si>
  <si>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</si>
  <si>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</si>
  <si>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</si>
  <si>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</si>
  <si>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</si>
  <si>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</si>
  <si>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</si>
  <si>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</si>
  <si>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</si>
  <si>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</si>
  <si>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</si>
  <si>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</si>
  <si>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</si>
  <si>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</si>
  <si>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</si>
  <si>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</si>
  <si>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</si>
  <si>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</si>
  <si>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</si>
  <si>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</si>
  <si>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</si>
  <si>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</si>
  <si>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</si>
  <si>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</si>
  <si>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</si>
  <si>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</si>
  <si>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</si>
  <si>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</si>
  <si>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</si>
  <si>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</si>
  <si>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</si>
  <si>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</si>
  <si>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</si>
  <si>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</si>
  <si>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</si>
  <si>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</si>
  <si>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</si>
  <si>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</si>
  <si>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</si>
  <si>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</si>
  <si>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</si>
  <si>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</si>
  <si>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</si>
  <si>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</si>
  <si>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</si>
  <si>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</si>
  <si>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</si>
  <si>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</si>
  <si>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</si>
  <si>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</si>
  <si>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</si>
  <si>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</si>
  <si>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</si>
  <si>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</si>
  <si>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</si>
  <si>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</si>
  <si>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</si>
  <si>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</si>
  <si>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</si>
  <si>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</si>
  <si>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</si>
  <si>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</si>
  <si>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</si>
  <si>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</si>
  <si>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</si>
  <si>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</si>
  <si>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</si>
  <si>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</si>
  <si>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</si>
  <si>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</si>
  <si>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</si>
  <si>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</si>
  <si>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</si>
  <si>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</si>
  <si>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</si>
  <si>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</si>
  <si>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</si>
  <si>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</si>
  <si>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</si>
  <si>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</si>
  <si>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</si>
  <si>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</si>
  <si>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</si>
  <si>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</si>
  <si>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</si>
  <si>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</si>
  <si>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</si>
  <si>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</si>
  <si>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</si>
  <si>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</si>
  <si>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</si>
  <si>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</si>
  <si>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</si>
  <si>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</si>
  <si>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</si>
  <si>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</si>
  <si>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</si>
  <si>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</si>
  <si>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</si>
  <si>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</si>
  <si>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</si>
  <si>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</si>
  <si>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</si>
  <si>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</si>
  <si>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</si>
  <si>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</si>
  <si>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</si>
  <si>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</si>
  <si>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</si>
  <si>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</si>
  <si>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</si>
  <si>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</si>
  <si>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</si>
  <si>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</si>
  <si>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</si>
  <si>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</si>
  <si>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</si>
  <si>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</si>
  <si>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</si>
  <si>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</si>
  <si>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</si>
  <si>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</si>
  <si>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</si>
  <si>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</si>
  <si>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</si>
  <si>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</si>
  <si>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</si>
  <si>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</si>
  <si>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</si>
  <si>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</si>
  <si>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</si>
  <si>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</si>
  <si>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</si>
  <si>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</si>
  <si>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</si>
  <si>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</si>
  <si>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</si>
  <si>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</si>
  <si>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</si>
  <si>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</si>
  <si>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</si>
  <si>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</si>
  <si>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</si>
  <si>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</si>
  <si>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</si>
  <si>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</si>
  <si>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</si>
  <si>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</si>
  <si>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</si>
  <si>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</si>
  <si>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</si>
  <si>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</si>
  <si>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</si>
  <si>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</si>
  <si>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</si>
  <si>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</si>
  <si>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</si>
  <si>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</si>
  <si>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</si>
  <si>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</si>
  <si>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</si>
  <si>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</si>
  <si>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</si>
  <si>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</si>
  <si>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</si>
  <si>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</si>
  <si>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</si>
  <si>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</si>
  <si>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</si>
  <si>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</si>
  <si>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</si>
  <si>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</si>
  <si>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</si>
  <si>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</si>
  <si>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</si>
  <si>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</si>
  <si>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</si>
  <si>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</si>
  <si>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</si>
  <si>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</si>
  <si>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</si>
  <si>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</si>
  <si>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</si>
  <si>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</si>
  <si>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</si>
  <si>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</si>
  <si>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</si>
  <si>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</si>
  <si>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</si>
  <si>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</si>
  <si>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</si>
  <si>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</si>
  <si>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</si>
  <si>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</si>
  <si>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</si>
  <si>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</si>
  <si>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</si>
  <si>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</si>
  <si>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</si>
  <si>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</si>
  <si>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</si>
  <si>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</si>
  <si>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</si>
  <si>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</si>
  <si>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</si>
  <si>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</si>
  <si>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</si>
  <si>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</si>
  <si>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</si>
  <si>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</si>
  <si>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</si>
  <si>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</si>
  <si>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</si>
  <si>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</si>
  <si>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</si>
  <si>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</si>
  <si>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</si>
  <si>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</si>
  <si>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</si>
  <si>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</si>
  <si>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</si>
  <si>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</si>
  <si>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</si>
  <si>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</si>
  <si>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</si>
  <si>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</si>
  <si>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</si>
  <si>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</si>
  <si>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</si>
  <si>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</si>
  <si>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</si>
  <si>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</si>
  <si>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</si>
  <si>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</si>
  <si>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</si>
  <si>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</si>
  <si>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</si>
  <si>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</si>
  <si>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</si>
  <si>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</si>
  <si>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</si>
  <si>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</si>
  <si>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</si>
  <si>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</si>
  <si>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</si>
  <si>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</si>
  <si>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</si>
  <si>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</si>
  <si>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</si>
  <si>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</si>
  <si>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</si>
  <si>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</si>
  <si>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</si>
  <si>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</si>
  <si>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</si>
  <si>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</si>
  <si>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</si>
  <si>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</si>
  <si>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</si>
  <si>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</si>
  <si>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</si>
  <si>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</si>
  <si>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</si>
  <si>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</si>
  <si>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</si>
  <si>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</si>
  <si>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</si>
  <si>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</si>
  <si>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</si>
  <si>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</si>
  <si>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</si>
  <si>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</si>
  <si>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</si>
  <si>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</si>
  <si>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</si>
  <si>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</si>
  <si>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</si>
  <si>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</si>
  <si>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</si>
  <si>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</si>
  <si>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</si>
  <si>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</si>
  <si>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</si>
  <si>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</si>
  <si>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</si>
  <si>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</si>
  <si>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</si>
  <si>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</si>
  <si>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</si>
  <si>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</si>
  <si>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</si>
  <si>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</si>
  <si>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</si>
  <si>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</si>
  <si>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</si>
  <si>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</si>
  <si>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</si>
  <si>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</si>
  <si>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</si>
  <si>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</si>
  <si>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</si>
  <si>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</si>
  <si>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</si>
  <si>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</si>
  <si>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</si>
  <si>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</si>
  <si>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</si>
  <si>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</si>
  <si>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</si>
  <si>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</si>
  <si>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</si>
  <si>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</si>
  <si>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</si>
  <si>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</si>
  <si>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</si>
  <si>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</si>
  <si>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</si>
  <si>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</si>
  <si>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</si>
  <si>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</si>
  <si>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</si>
  <si>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</si>
  <si>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</si>
  <si>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</si>
  <si>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</si>
  <si>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</si>
  <si>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</si>
  <si>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</si>
  <si>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</si>
  <si>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</si>
  <si>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</si>
  <si>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</si>
  <si>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</si>
  <si>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</si>
  <si>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</si>
  <si>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</si>
  <si>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</si>
  <si>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</si>
  <si>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</si>
  <si>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</si>
  <si>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</si>
  <si>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</si>
  <si>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</si>
  <si>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</si>
  <si>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</si>
  <si>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</si>
  <si>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</si>
  <si>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</si>
  <si>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</si>
  <si>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</si>
  <si>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</si>
  <si>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</si>
  <si>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</si>
  <si>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</si>
  <si>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</si>
  <si>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</si>
  <si>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</si>
  <si>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</si>
  <si>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</si>
  <si>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</si>
  <si>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</si>
  <si>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</si>
  <si>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</si>
  <si>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</si>
  <si>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</si>
  <si>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</si>
  <si>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</si>
  <si>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</si>
  <si>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</si>
  <si>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</si>
  <si>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</si>
  <si>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</si>
  <si>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</si>
  <si>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</si>
  <si>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</si>
  <si>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</si>
  <si>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</si>
  <si>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</si>
  <si>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</si>
  <si>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</si>
  <si>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</si>
  <si>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</si>
  <si>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</si>
  <si>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</si>
  <si>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</si>
  <si>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</si>
  <si>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</si>
  <si>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</si>
  <si>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</si>
  <si>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</si>
  <si>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</si>
  <si>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</si>
  <si>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</si>
  <si>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</si>
  <si>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</si>
  <si>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</si>
  <si>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</si>
  <si>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</si>
  <si>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</si>
  <si>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</si>
  <si>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</si>
  <si>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</si>
  <si>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</si>
  <si>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</si>
  <si>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</si>
  <si>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</si>
  <si>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</si>
  <si>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</si>
  <si>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</si>
  <si>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</si>
  <si>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</si>
  <si>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</si>
  <si>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</si>
  <si>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</si>
  <si>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</si>
  <si>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</si>
  <si>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</si>
  <si>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</si>
  <si>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</si>
  <si>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</si>
  <si>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</si>
  <si>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</si>
  <si>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</si>
  <si>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</si>
  <si>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</si>
  <si>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</si>
  <si>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</si>
  <si>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</si>
  <si>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</si>
  <si>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</si>
  <si>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</si>
  <si>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</si>
  <si>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</si>
  <si>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</si>
  <si>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</si>
  <si>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</si>
  <si>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</si>
  <si>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</si>
  <si>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</si>
  <si>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</si>
  <si>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</si>
  <si>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</si>
  <si>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</si>
  <si>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</si>
  <si>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</si>
  <si>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</si>
  <si>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</si>
  <si>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</si>
  <si>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</si>
  <si>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</si>
  <si>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</si>
  <si>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</si>
  <si>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</si>
  <si>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</si>
  <si>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</si>
  <si>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</si>
  <si>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</si>
  <si>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</si>
  <si>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</si>
  <si>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</si>
  <si>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</si>
  <si>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</si>
  <si>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</si>
  <si>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</si>
  <si>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</si>
  <si>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</si>
  <si>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</si>
  <si>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</si>
  <si>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</si>
  <si>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</si>
  <si>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</si>
  <si>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</si>
  <si>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</si>
  <si>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</si>
  <si>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</si>
  <si>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</si>
  <si>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</si>
  <si>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</si>
  <si>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</si>
  <si>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</si>
  <si>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</si>
  <si>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</si>
  <si>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</si>
  <si>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</si>
  <si>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</si>
  <si>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</si>
  <si>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</si>
  <si>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</si>
  <si>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</si>
  <si>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</si>
  <si>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</si>
  <si>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</si>
  <si>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</si>
  <si>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</si>
  <si>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</si>
  <si>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</si>
  <si>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</si>
  <si>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</si>
  <si>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</si>
  <si>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</si>
  <si>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</si>
  <si>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</si>
  <si>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</si>
  <si>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</si>
  <si>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</si>
  <si>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</si>
  <si>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</si>
  <si>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</si>
  <si>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</si>
  <si>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</si>
  <si>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</si>
  <si>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</si>
  <si>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</si>
  <si>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</si>
  <si>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</si>
  <si>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</si>
  <si>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</si>
  <si>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</si>
  <si>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</si>
  <si>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</si>
  <si>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</si>
  <si>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</si>
  <si>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</si>
  <si>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</si>
  <si>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</si>
  <si>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</si>
  <si>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</si>
  <si>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</si>
  <si>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</si>
  <si>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</si>
  <si>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</si>
  <si>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</si>
  <si>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</si>
  <si>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</si>
  <si>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</si>
  <si>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</si>
  <si>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</si>
  <si>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</si>
  <si>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</si>
  <si>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</si>
  <si>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</si>
  <si>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</si>
  <si>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</si>
  <si>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</si>
  <si>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</si>
  <si>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</si>
  <si>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</si>
  <si>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</si>
  <si>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</si>
  <si>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</si>
  <si>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</si>
  <si>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</si>
  <si>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</si>
  <si>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</si>
  <si>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</si>
  <si>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</si>
  <si>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</si>
  <si>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</si>
  <si>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</si>
  <si>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</si>
  <si>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</si>
  <si>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</si>
  <si>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</si>
  <si>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</si>
  <si>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</si>
  <si>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</si>
  <si>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</si>
  <si>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</si>
  <si>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</si>
  <si>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</si>
  <si>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</si>
  <si>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</si>
  <si>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</si>
  <si>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</si>
  <si>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</si>
  <si>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</si>
  <si>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</si>
  <si>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</si>
  <si>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</si>
  <si>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</si>
  <si>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</si>
  <si>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</si>
  <si>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</si>
  <si>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</si>
  <si>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</si>
  <si>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</si>
  <si>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</si>
  <si>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</si>
  <si>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</si>
  <si>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</si>
  <si>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</si>
  <si>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</si>
  <si>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</si>
  <si>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</si>
  <si>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</si>
  <si>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</si>
  <si>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</si>
  <si>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</si>
  <si>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</si>
  <si>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</si>
  <si>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</si>
  <si>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</si>
  <si>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</si>
  <si>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</si>
  <si>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</si>
  <si>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</si>
  <si>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</si>
  <si>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</si>
  <si>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</si>
  <si>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</si>
  <si>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</si>
  <si>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</si>
  <si>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</si>
  <si>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</si>
  <si>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</si>
  <si>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</si>
  <si>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</si>
  <si>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</si>
  <si>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</si>
  <si>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</si>
  <si>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</si>
  <si>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</si>
  <si>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</si>
  <si>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</si>
  <si>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</si>
  <si>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</si>
  <si>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</si>
  <si>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</si>
  <si>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</si>
  <si>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</si>
  <si>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</si>
  <si>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</si>
  <si>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</si>
  <si>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</si>
  <si>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</si>
  <si>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</si>
  <si>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</si>
  <si>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</si>
  <si>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</si>
  <si>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</si>
  <si>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</si>
  <si>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</si>
  <si>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</si>
  <si>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</si>
  <si>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</si>
  <si>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</si>
  <si>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</si>
  <si>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</si>
  <si>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</si>
  <si>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</si>
  <si>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</si>
  <si>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</si>
  <si>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</si>
  <si>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</si>
  <si>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</si>
  <si>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</si>
  <si>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</si>
  <si>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</si>
  <si>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</si>
  <si>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</si>
  <si>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</si>
  <si>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</si>
  <si>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</si>
  <si>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</si>
  <si>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</si>
  <si>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</si>
  <si>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</si>
  <si>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</si>
  <si>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</si>
  <si>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</si>
  <si>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</si>
  <si>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</si>
  <si>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</si>
  <si>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</si>
  <si>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</si>
  <si>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</si>
  <si>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</si>
  <si>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</si>
  <si>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</si>
  <si>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</si>
  <si>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</si>
  <si>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</si>
  <si>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</si>
  <si>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</si>
  <si>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</si>
  <si>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</si>
  <si>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</si>
  <si>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</si>
  <si>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</si>
  <si>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</si>
  <si>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</si>
  <si>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</si>
  <si>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</si>
  <si>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</si>
  <si>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</si>
  <si>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</si>
  <si>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</si>
  <si>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</si>
  <si>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</si>
  <si>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</si>
  <si>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</si>
  <si>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</si>
  <si>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</si>
  <si>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</si>
  <si>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</si>
  <si>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</si>
  <si>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</si>
  <si>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</si>
  <si>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</si>
  <si>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</si>
  <si>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</si>
  <si>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</si>
  <si>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</si>
  <si>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</si>
  <si>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</si>
  <si>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</si>
  <si>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</si>
  <si>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</si>
  <si>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</si>
  <si>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</si>
  <si>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</si>
  <si>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</si>
  <si>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</si>
  <si>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</si>
  <si>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</si>
  <si>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</si>
  <si>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</si>
  <si>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</si>
  <si>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</si>
  <si>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</si>
  <si>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</si>
  <si>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</si>
  <si>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</si>
  <si>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</si>
  <si>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</si>
  <si>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</si>
  <si>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</si>
  <si>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</si>
  <si>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</si>
  <si>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</si>
  <si>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</si>
  <si>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</si>
  <si>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</si>
  <si>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</si>
  <si>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</si>
  <si>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</si>
  <si>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</si>
  <si>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</si>
  <si>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</si>
  <si>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</si>
  <si>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</si>
  <si>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</si>
  <si>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</si>
  <si>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</si>
  <si>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</si>
  <si>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</si>
  <si>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</si>
  <si>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</si>
  <si>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</si>
  <si>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</si>
  <si>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</si>
  <si>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</si>
  <si>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</si>
  <si>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</si>
  <si>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</si>
  <si>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</si>
  <si>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</si>
  <si>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</si>
  <si>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</si>
  <si>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</si>
  <si>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</si>
  <si>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</si>
  <si>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</si>
  <si>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</si>
  <si>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</si>
  <si>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</si>
  <si>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</si>
  <si>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</si>
  <si>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</si>
  <si>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</si>
  <si>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</si>
  <si>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</si>
  <si>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</si>
  <si>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</si>
  <si>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</si>
  <si>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</si>
  <si>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</si>
  <si>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</si>
  <si>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</si>
  <si>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</si>
  <si>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</si>
  <si>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</si>
  <si>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</si>
  <si>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</si>
  <si>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</si>
  <si>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</si>
  <si>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</si>
  <si>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</si>
  <si>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</si>
  <si>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</si>
  <si>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</si>
  <si>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</si>
  <si>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</si>
  <si>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</si>
  <si>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</si>
  <si>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</si>
  <si>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</si>
  <si>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</si>
  <si>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</si>
  <si>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</si>
  <si>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</si>
  <si>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</si>
  <si>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</si>
  <si>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</si>
  <si>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</si>
  <si>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</si>
  <si>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</si>
  <si>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</si>
  <si>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</si>
  <si>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</si>
  <si>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</si>
  <si>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</si>
  <si>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</si>
  <si>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</si>
  <si>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</si>
  <si>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</si>
  <si>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</si>
  <si>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</si>
  <si>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</si>
  <si>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</si>
  <si>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</si>
  <si>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</si>
  <si>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</si>
  <si>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</si>
  <si>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</si>
  <si>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</si>
  <si>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</si>
  <si>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</si>
  <si>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</si>
  <si>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</si>
  <si>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</si>
  <si>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</si>
  <si>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</si>
  <si>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</si>
  <si>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</si>
  <si>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</si>
  <si>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</si>
  <si>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</si>
  <si>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</si>
  <si>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</si>
  <si>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</si>
  <si>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</si>
  <si>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</si>
  <si>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</si>
  <si>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</si>
  <si>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</si>
  <si>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</si>
  <si>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</si>
  <si>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</si>
  <si>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</si>
  <si>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</si>
  <si>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</si>
  <si>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</si>
  <si>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</si>
  <si>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</si>
  <si>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</si>
  <si>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</si>
  <si>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</si>
  <si>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</si>
  <si>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</si>
  <si>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</si>
  <si>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</si>
  <si>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</si>
  <si>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</si>
  <si>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</si>
  <si>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</si>
  <si>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</si>
  <si>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</si>
  <si>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</si>
  <si>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</si>
  <si>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</si>
  <si>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</si>
  <si>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</si>
  <si>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</si>
  <si>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</si>
  <si>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</si>
  <si>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</si>
  <si>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</si>
  <si>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</si>
  <si>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</si>
  <si>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</si>
  <si>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</si>
  <si>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</si>
  <si>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</si>
  <si>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</si>
  <si>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</si>
  <si>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</si>
  <si>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</si>
  <si>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</si>
  <si>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</si>
  <si>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</si>
  <si>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</si>
  <si>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</si>
  <si>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</si>
  <si>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</si>
  <si>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</si>
  <si>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</si>
  <si>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</si>
  <si>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</si>
  <si>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</si>
  <si>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</si>
  <si>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</si>
  <si>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</si>
  <si>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</si>
  <si>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</si>
  <si>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</si>
  <si>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</si>
  <si>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</si>
  <si>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</si>
  <si>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</si>
  <si>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</si>
  <si>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</si>
  <si>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</si>
  <si>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</si>
  <si>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</si>
  <si>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</si>
  <si>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</si>
  <si>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</si>
  <si>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</si>
  <si>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</si>
  <si>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</si>
  <si>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</si>
  <si>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</si>
  <si>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</si>
  <si>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</si>
  <si>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</si>
  <si>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</si>
  <si>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</si>
  <si>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</si>
  <si>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</si>
  <si>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</si>
  <si>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</si>
  <si>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</si>
  <si>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</si>
  <si>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</si>
  <si>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</si>
  <si>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</si>
  <si>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</si>
  <si>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</si>
  <si>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</si>
  <si>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</si>
  <si>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</si>
  <si>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</si>
  <si>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</si>
  <si>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</si>
  <si>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</si>
  <si>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</si>
  <si>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</si>
  <si>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</si>
  <si>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</si>
  <si>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</si>
  <si>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</si>
  <si>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</si>
  <si>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</si>
  <si>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</si>
  <si>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</si>
  <si>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</si>
  <si>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</si>
  <si>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</si>
  <si>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</si>
  <si>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</si>
  <si>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</si>
  <si>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</si>
  <si>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</si>
  <si>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</si>
  <si>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</si>
  <si>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</si>
  <si>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</si>
  <si>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</si>
  <si>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</si>
  <si>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</si>
  <si>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</si>
  <si>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</si>
  <si>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</si>
  <si>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</si>
  <si>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</si>
  <si>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</si>
  <si>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</si>
  <si>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</si>
  <si>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</si>
  <si>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</si>
  <si>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</si>
  <si>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</si>
  <si>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</si>
  <si>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</si>
  <si>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</si>
  <si>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</si>
  <si>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</si>
  <si>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</si>
  <si>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</si>
  <si>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</si>
  <si>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</si>
  <si>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</si>
  <si>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</si>
  <si>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</si>
  <si>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</si>
  <si>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</si>
  <si>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</si>
  <si>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</si>
  <si>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</si>
  <si>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</si>
  <si>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</si>
  <si>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</si>
  <si>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</si>
  <si>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</si>
  <si>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</si>
  <si>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</si>
  <si>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</si>
  <si>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</si>
  <si>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</si>
  <si>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</si>
  <si>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</si>
  <si>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</si>
  <si>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</si>
  <si>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</si>
  <si>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</si>
  <si>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</si>
  <si>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</si>
  <si>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</si>
  <si>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</si>
  <si>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</si>
  <si>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</si>
  <si>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</si>
  <si>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</si>
  <si>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</si>
  <si>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</si>
  <si>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</si>
  <si>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</si>
  <si>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</si>
  <si>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</si>
  <si>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</si>
  <si>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</si>
  <si>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</si>
  <si>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</si>
  <si>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</si>
  <si>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</si>
  <si>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</si>
  <si>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</si>
  <si>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</si>
  <si>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</si>
  <si>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</si>
  <si>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</si>
  <si>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</si>
  <si>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</si>
  <si>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</si>
  <si>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</si>
  <si>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</si>
  <si>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</si>
  <si>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</si>
  <si>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</si>
  <si>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</si>
  <si>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</si>
  <si>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</si>
  <si>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</si>
  <si>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</si>
  <si>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</si>
  <si>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</si>
  <si>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</si>
  <si>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</si>
  <si>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</si>
  <si>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</si>
  <si>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</si>
  <si>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</si>
  <si>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</si>
  <si>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</si>
  <si>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</si>
  <si>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</si>
  <si>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</si>
  <si>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</si>
  <si>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</si>
  <si>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</si>
  <si>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</si>
  <si>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</si>
  <si>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</si>
  <si>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</si>
  <si>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</si>
  <si>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</si>
  <si>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</si>
  <si>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</si>
  <si>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</si>
  <si>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</si>
  <si>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</si>
  <si>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</si>
  <si>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</si>
  <si>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</si>
  <si>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</si>
  <si>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</si>
  <si>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</si>
  <si>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</si>
  <si>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</si>
  <si>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</si>
  <si>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</si>
  <si>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</si>
  <si>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</si>
  <si>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</si>
  <si>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</si>
  <si>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</si>
  <si>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</si>
  <si>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</si>
  <si>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</si>
  <si>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</si>
  <si>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</si>
  <si>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</si>
  <si>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</si>
  <si>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</si>
  <si>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</si>
  <si>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</si>
  <si>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</si>
  <si>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</si>
  <si>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</si>
  <si>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</si>
  <si>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</si>
  <si>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</si>
  <si>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</si>
  <si>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</si>
  <si>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</si>
  <si>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</si>
  <si>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</si>
  <si>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</si>
  <si>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</si>
  <si>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</si>
  <si>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</si>
  <si>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</si>
  <si>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</si>
  <si>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</si>
  <si>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</si>
  <si>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</si>
  <si>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</si>
  <si>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</si>
  <si>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</si>
  <si>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</si>
  <si>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</si>
  <si>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</si>
  <si>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</si>
  <si>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</si>
  <si>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</si>
  <si>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</si>
  <si>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</si>
  <si>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</si>
  <si>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</si>
  <si>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</si>
  <si>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</si>
  <si>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</si>
  <si>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</si>
  <si>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</si>
  <si>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</si>
  <si>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</si>
  <si>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</si>
  <si>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</si>
  <si>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</si>
  <si>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</si>
  <si>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</si>
  <si>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</si>
  <si>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</si>
  <si>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</si>
  <si>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</si>
  <si>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</si>
  <si>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</si>
  <si>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</si>
  <si>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</si>
  <si>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</si>
  <si>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</si>
  <si>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</si>
  <si>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</si>
  <si>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</si>
  <si>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GARBET</t>
  </si>
  <si>
    <t xml:space="preserve">NOM_PRELEV_DETERM</t>
  </si>
  <si>
    <t xml:space="preserve">AQUASCOP BIOLOGIE site de Monptellier</t>
  </si>
  <si>
    <t xml:space="preserve">LB_STATION</t>
  </si>
  <si>
    <t xml:space="preserve">LE GARBET EN AMONT D'AULUS LES BAINS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</si>
  <si>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</si>
  <si>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</si>
  <si>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</si>
  <si>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</si>
  <si>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</si>
  <si>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</si>
  <si>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</si>
  <si>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</si>
  <si>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</si>
  <si>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</si>
  <si>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</si>
  <si>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</si>
  <si>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</si>
  <si>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</si>
  <si>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</si>
  <si>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</si>
  <si>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</si>
  <si>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</si>
  <si>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</si>
  <si>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</si>
  <si>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</si>
  <si>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</si>
  <si>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</si>
  <si>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</si>
  <si>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</si>
  <si>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</si>
  <si>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</si>
  <si>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</si>
  <si>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</si>
  <si>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</si>
  <si>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</si>
  <si>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</si>
  <si>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</si>
  <si>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</si>
  <si>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</si>
  <si>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</si>
  <si>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</si>
  <si>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</si>
  <si>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</si>
  <si>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</si>
  <si>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</si>
  <si>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</si>
  <si>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</si>
  <si>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</si>
  <si>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</si>
  <si>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</si>
  <si>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</si>
  <si>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</si>
  <si>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</si>
  <si>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</si>
  <si>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</si>
  <si>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</si>
  <si>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</si>
  <si>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</si>
  <si>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</si>
  <si>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</si>
  <si>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</si>
  <si>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</si>
  <si>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</si>
  <si>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</si>
  <si>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</si>
  <si>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</si>
  <si>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</si>
  <si>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</si>
  <si>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</si>
  <si>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</si>
  <si>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</si>
  <si>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</si>
  <si>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</si>
  <si>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</si>
  <si>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</si>
  <si>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</si>
  <si>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</si>
  <si>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</si>
  <si>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</si>
  <si>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</si>
  <si>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</si>
  <si>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</si>
  <si>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</si>
  <si>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</si>
  <si>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</si>
  <si>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</si>
  <si>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Prairie pâturée au niveau des deux rives.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</si>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</sst>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A14" activeCellId="0" sqref="A1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567044</v>
      </c>
      <c r="G10" s="25"/>
      <c r="H10" s="25"/>
    </row>
    <row r="11" customFormat="false" ht="15" hidden="false" customHeight="false" outlineLevel="0" collapsed="false">
      <c r="A11" s="26" t="s">
        <v>5183</v>
      </c>
      <c r="B11" s="30" t="n">
        <v>43732</v>
      </c>
      <c r="D11" s="26" t="s">
        <v>5184</v>
      </c>
      <c r="E11" s="29" t="n">
        <v>6187633</v>
      </c>
      <c r="G11" s="25"/>
      <c r="H11" s="25"/>
    </row>
    <row r="12" customFormat="false" ht="15" hidden="false" customHeight="false" outlineLevel="0" collapsed="false">
      <c r="A12" s="26" t="s">
        <v>5185</v>
      </c>
      <c r="B12" s="29" t="s">
        <v>5186</v>
      </c>
      <c r="D12" s="26" t="s">
        <v>5187</v>
      </c>
      <c r="E12" s="29" t="n">
        <v>566978</v>
      </c>
      <c r="G12" s="25"/>
      <c r="H12" s="25"/>
    </row>
    <row r="13" customFormat="false" ht="17.25" hidden="false" customHeight="true" outlineLevel="0" collapsed="false">
      <c r="A13" s="12"/>
      <c r="B13" s="31"/>
      <c r="D13" s="26" t="s">
        <v>5188</v>
      </c>
      <c r="E13" s="29" t="n">
        <v>6187691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567044</v>
      </c>
    </row>
    <row r="18" customFormat="false" ht="15" hidden="false" customHeight="false" outlineLevel="0" collapsed="false">
      <c r="A18" s="36"/>
      <c r="B18" s="37" t="s">
        <v>5196</v>
      </c>
      <c r="C18" s="38" t="n">
        <f aca="false">E11</f>
        <v>6187633</v>
      </c>
    </row>
    <row r="19" customFormat="false" ht="15" hidden="false" customHeight="false" outlineLevel="0" collapsed="false">
      <c r="A19" s="33" t="s">
        <v>5197</v>
      </c>
      <c r="B19" s="39" t="n">
        <v>1083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90</v>
      </c>
      <c r="D35" s="52" t="s">
        <v>5215</v>
      </c>
      <c r="E35" s="53" t="n">
        <v>10</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4.5</v>
      </c>
      <c r="C37" s="50"/>
      <c r="D37" s="55" t="s">
        <v>5219</v>
      </c>
      <c r="E37" s="34" t="n">
        <v>4.5</v>
      </c>
    </row>
    <row r="38" s="56" customFormat="true" ht="15" hidden="false" customHeight="true" outlineLevel="0" collapsed="false">
      <c r="A38" s="54" t="s">
        <v>5220</v>
      </c>
      <c r="B38" s="34" t="n">
        <v>6</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2348</v>
      </c>
      <c r="B97" s="79" t="str">
        <f aca="false">IF(A97="NEWCOD",IF(ISBLANK(G97),"renseigner le champ 'Nouveau taxon'",G97),VLOOKUP(A97,'Ref Taxo'!A:B,2,FALSE()))</f>
        <v>Hydrurus foetidus</v>
      </c>
      <c r="C97" s="80" t="n">
        <f aca="false">IF(A97="NEWCOD",IF(ISBLANK(H97),"NoCod",H97),VLOOKUP(A97,'Ref Taxo'!A:D,4,FALSE()))</f>
        <v>6184</v>
      </c>
      <c r="D97" s="81" t="n">
        <v>0.01</v>
      </c>
      <c r="E97" s="82"/>
      <c r="F97" s="82" t="s">
        <v>5275</v>
      </c>
      <c r="G97" s="83"/>
      <c r="H97" s="84"/>
    </row>
    <row r="98" customFormat="false" ht="15" hidden="false" customHeight="false" outlineLevel="0" collapsed="false">
      <c r="A98" s="78" t="s">
        <v>2464</v>
      </c>
      <c r="B98" s="79" t="str">
        <f aca="false">IF(A98="NEWCOD",IF(ISBLANK(G98),"renseigner le champ 'Nouveau taxon'",G98),VLOOKUP(A98,'Ref Taxo'!A:B,2,FALSE()))</f>
        <v>Jungermannia exsertifolia subsp. cordifolia</v>
      </c>
      <c r="C98" s="80" t="n">
        <f aca="false">IF(A98="NEWCOD",IF(ISBLANK(H98),"NoCod",H98),VLOOKUP(A98,'Ref Taxo'!A:D,4,FALSE()))</f>
        <v>19822</v>
      </c>
      <c r="D98" s="81" t="n">
        <v>0.02</v>
      </c>
      <c r="E98" s="82"/>
      <c r="F98" s="82" t="s">
        <v>5275</v>
      </c>
      <c r="G98" s="85"/>
      <c r="H98" s="86"/>
    </row>
    <row r="99" customFormat="false" ht="15" hidden="false" customHeight="false" outlineLevel="0" collapsed="false">
      <c r="A99" s="78" t="s">
        <v>307</v>
      </c>
      <c r="B99" s="79" t="str">
        <f aca="false">IF(A99="NEWCOD",IF(ISBLANK(G99),"renseigner le champ 'Nouveau taxon'",G99),VLOOKUP(A99,'Ref Taxo'!A:B,2,FALSE()))</f>
        <v>Audouinella</v>
      </c>
      <c r="C99" s="80" t="n">
        <f aca="false">IF(A99="NEWCOD",IF(ISBLANK(H99),"NoCod",H99),VLOOKUP(A99,'Ref Taxo'!A:D,4,FALSE()))</f>
        <v>6076</v>
      </c>
      <c r="D99" s="81" t="n">
        <v>0.01</v>
      </c>
      <c r="E99" s="82"/>
      <c r="F99" s="82" t="s">
        <v>5275</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0.01</v>
      </c>
      <c r="E100" s="82"/>
      <c r="F100" s="82" t="s">
        <v>5275</v>
      </c>
      <c r="G100" s="85"/>
      <c r="H100" s="86"/>
    </row>
    <row r="101" customFormat="false" ht="15" hidden="false" customHeight="false" outlineLevel="0" collapsed="false">
      <c r="A101" s="78" t="s">
        <v>1477</v>
      </c>
      <c r="B101" s="79" t="str">
        <f aca="false">IF(A101="NEWCOD",IF(ISBLANK(G101),"renseigner le champ 'Nouveau taxon'",G101),VLOOKUP(A101,'Ref Taxo'!A:B,2,FALSE()))</f>
        <v>Didymosphenia</v>
      </c>
      <c r="C101" s="80" t="n">
        <f aca="false">IF(A101="NEWCOD",IF(ISBLANK(H101),"NoCod",H101),VLOOKUP(A101,'Ref Taxo'!A:D,4,FALSE()))</f>
        <v>9381</v>
      </c>
      <c r="D101" s="81" t="n">
        <v>0.2</v>
      </c>
      <c r="E101" s="82" t="n">
        <v>0.05</v>
      </c>
      <c r="F101" s="82" t="s">
        <v>5275</v>
      </c>
      <c r="G101" s="85"/>
      <c r="H101" s="86"/>
    </row>
    <row r="102" customFormat="false" ht="15" hidden="false" customHeight="false" outlineLevel="0" collapsed="false">
      <c r="A102" s="78" t="s">
        <v>1987</v>
      </c>
      <c r="B102" s="79" t="str">
        <f aca="false">IF(A102="NEWCOD",IF(ISBLANK(G102),"renseigner le champ 'Nouveau taxon'",G102),VLOOKUP(A102,'Ref Taxo'!A:B,2,FALSE()))</f>
        <v>Fragilaria</v>
      </c>
      <c r="C102" s="80" t="n">
        <f aca="false">IF(A102="NEWCOD",IF(ISBLANK(H102),"NoCod",H102),VLOOKUP(A102,'Ref Taxo'!A:D,4,FALSE()))</f>
        <v>9533</v>
      </c>
      <c r="D102" s="81" t="n">
        <v>0.4</v>
      </c>
      <c r="E102" s="82"/>
      <c r="F102" s="82" t="s">
        <v>5275</v>
      </c>
      <c r="G102" s="85"/>
      <c r="H102" s="86"/>
    </row>
    <row r="103" customFormat="false" ht="15" hidden="false" customHeight="false" outlineLevel="0" collapsed="false">
      <c r="A103" s="78" t="s">
        <v>2601</v>
      </c>
      <c r="B103" s="79" t="str">
        <f aca="false">IF(A103="NEWCOD",IF(ISBLANK(G103),"renseigner le champ 'Nouveau taxon'",G103),VLOOKUP(A103,'Ref Taxo'!A:B,2,FALSE()))</f>
        <v>Lemanea</v>
      </c>
      <c r="C103" s="80" t="n">
        <f aca="false">IF(A103="NEWCOD",IF(ISBLANK(H103),"NoCod",H103),VLOOKUP(A103,'Ref Taxo'!A:D,4,FALSE()))</f>
        <v>1159</v>
      </c>
      <c r="D103" s="81" t="n">
        <v>0.05</v>
      </c>
      <c r="E103" s="82"/>
      <c r="F103" s="82" t="s">
        <v>5275</v>
      </c>
      <c r="G103" s="85"/>
      <c r="H103" s="86"/>
    </row>
    <row r="104" customFormat="false" ht="1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t="n">
        <v>1.1</v>
      </c>
      <c r="E104" s="82" t="n">
        <v>2</v>
      </c>
      <c r="F104" s="82" t="s">
        <v>5275</v>
      </c>
      <c r="G104" s="85"/>
      <c r="H104" s="86"/>
    </row>
    <row r="105" customFormat="false" ht="15" hidden="false" customHeight="false" outlineLevel="0" collapsed="false">
      <c r="A105" s="78" t="s">
        <v>3199</v>
      </c>
      <c r="B105" s="79" t="str">
        <f aca="false">IF(A105="NEWCOD",IF(ISBLANK(G105),"renseigner le champ 'Nouveau taxon'",G105),VLOOKUP(A105,'Ref Taxo'!A:B,2,FALSE()))</f>
        <v>Nostoc</v>
      </c>
      <c r="C105" s="80" t="n">
        <f aca="false">IF(A105="NEWCOD",IF(ISBLANK(H105),"NoCod",H105),VLOOKUP(A105,'Ref Taxo'!A:D,4,FALSE()))</f>
        <v>1105</v>
      </c>
      <c r="D105" s="81" t="n">
        <v>0.01</v>
      </c>
      <c r="E105" s="82"/>
      <c r="F105" s="82" t="s">
        <v>5275</v>
      </c>
      <c r="G105" s="85"/>
      <c r="H105" s="86"/>
    </row>
    <row r="106" customFormat="false" ht="15" hidden="false" customHeight="false" outlineLevel="0" collapsed="false">
      <c r="A106" s="78" t="s">
        <v>3260</v>
      </c>
      <c r="B106" s="79" t="str">
        <f aca="false">IF(A106="NEWCOD",IF(ISBLANK(G106),"renseigner le champ 'Nouveau taxon'",G106),VLOOKUP(A106,'Ref Taxo'!A:B,2,FALSE()))</f>
        <v>Oedogonium</v>
      </c>
      <c r="C106" s="80" t="n">
        <f aca="false">IF(A106="NEWCOD",IF(ISBLANK(H106),"NoCod",H106),VLOOKUP(A106,'Ref Taxo'!A:D,4,FALSE()))</f>
        <v>1134</v>
      </c>
      <c r="D106" s="81" t="n">
        <v>0.01</v>
      </c>
      <c r="E106" s="82" t="n">
        <v>1.5</v>
      </c>
      <c r="F106" s="82" t="s">
        <v>5275</v>
      </c>
      <c r="G106" s="85"/>
      <c r="H106" s="86"/>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0.01</v>
      </c>
      <c r="E107" s="82"/>
      <c r="F107" s="82" t="s">
        <v>5275</v>
      </c>
      <c r="G107" s="85"/>
      <c r="H107" s="86"/>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3.5</v>
      </c>
      <c r="E108" s="82" t="n">
        <v>1</v>
      </c>
      <c r="F108" s="82" t="s">
        <v>5275</v>
      </c>
      <c r="G108" s="85"/>
      <c r="H108" s="86"/>
    </row>
    <row r="109" customFormat="false" ht="15" hidden="false" customHeight="false" outlineLevel="0" collapsed="false">
      <c r="A109" s="78" t="s">
        <v>4750</v>
      </c>
      <c r="B109" s="79" t="str">
        <f aca="false">IF(A109="NEWCOD",IF(ISBLANK(G109),"renseigner le champ 'Nouveau taxon'",G109),VLOOKUP(A109,'Ref Taxo'!A:B,2,FALSE()))</f>
        <v>Stigeoclonium</v>
      </c>
      <c r="C109" s="80" t="n">
        <f aca="false">IF(A109="NEWCOD",IF(ISBLANK(H109),"NoCod",H109),VLOOKUP(A109,'Ref Taxo'!A:D,4,FALSE()))</f>
        <v>1119</v>
      </c>
      <c r="D109" s="81" t="n">
        <v>0.01</v>
      </c>
      <c r="E109" s="82"/>
      <c r="F109" s="82" t="s">
        <v>5275</v>
      </c>
      <c r="G109" s="85"/>
      <c r="H109" s="86"/>
    </row>
    <row r="110" customFormat="false" ht="15" hidden="false" customHeight="false" outlineLevel="0" collapsed="false">
      <c r="A110" s="78" t="s">
        <v>4892</v>
      </c>
      <c r="B110" s="79" t="str">
        <f aca="false">IF(A110="NEWCOD",IF(ISBLANK(G110),"renseigner le champ 'Nouveau taxon'",G110),VLOOKUP(A110,'Ref Taxo'!A:B,2,FALSE()))</f>
        <v>Tolypothrix</v>
      </c>
      <c r="C110" s="80" t="n">
        <f aca="false">IF(A110="NEWCOD",IF(ISBLANK(H110),"NoCod",H110),VLOOKUP(A110,'Ref Taxo'!A:D,4,FALSE()))</f>
        <v>6304</v>
      </c>
      <c r="D110" s="81" t="n">
        <v>0.01</v>
      </c>
      <c r="E110" s="82"/>
      <c r="F110" s="82" t="s">
        <v>5275</v>
      </c>
      <c r="G110" s="85"/>
      <c r="H110" s="86"/>
    </row>
    <row r="111" customFormat="false" ht="15" hidden="false" customHeight="false" outlineLevel="0" collapsed="false">
      <c r="A111" s="78" t="s">
        <v>4991</v>
      </c>
      <c r="B111" s="79" t="str">
        <f aca="false">IF(A111="NEWCOD",IF(ISBLANK(G111),"renseigner le champ 'Nouveau taxon'",G111),VLOOKUP(A111,'Ref Taxo'!A:B,2,FALSE()))</f>
        <v>Ulothrix</v>
      </c>
      <c r="C111" s="80" t="n">
        <f aca="false">IF(A111="NEWCOD",IF(ISBLANK(H111),"NoCod",H111),VLOOKUP(A111,'Ref Taxo'!A:D,4,FALSE()))</f>
        <v>1142</v>
      </c>
      <c r="D111" s="81" t="n">
        <v>0.01</v>
      </c>
      <c r="E111" s="82"/>
      <c r="F111" s="82" t="s">
        <v>5275</v>
      </c>
      <c r="G111" s="85"/>
      <c r="H111" s="86"/>
    </row>
    <row r="112" customFormat="false" ht="15" hidden="false" customHeight="false" outlineLevel="0" collapsed="false">
      <c r="A112" s="78" t="s">
        <v>1009</v>
      </c>
      <c r="B112" s="79" t="str">
        <f aca="false">IF(A112="NEWCOD",IF(ISBLANK(G112),"renseigner le champ 'Nouveau taxon'",G112),VLOOKUP(A112,'Ref Taxo'!A:B,2,FALSE()))</f>
        <v>Chiloscyphus polyanthos</v>
      </c>
      <c r="C112" s="80" t="n">
        <f aca="false">IF(A112="NEWCOD",IF(ISBLANK(H112),"NoCod",H112),VLOOKUP(A112,'Ref Taxo'!A:D,4,FALSE()))</f>
        <v>1186</v>
      </c>
      <c r="D112" s="81" t="n">
        <v>0.01</v>
      </c>
      <c r="E112" s="82"/>
      <c r="F112" s="82" t="s">
        <v>5275</v>
      </c>
      <c r="G112" s="85"/>
      <c r="H112" s="86"/>
    </row>
    <row r="113" customFormat="false" ht="15" hidden="false" customHeight="false" outlineLevel="0" collapsed="false">
      <c r="A113" s="78" t="s">
        <v>4317</v>
      </c>
      <c r="B113" s="79" t="str">
        <f aca="false">IF(A113="NEWCOD",IF(ISBLANK(G113),"renseigner le champ 'Nouveau taxon'",G113),VLOOKUP(A113,'Ref Taxo'!A:B,2,FALSE()))</f>
        <v>Scapania undulata</v>
      </c>
      <c r="C113" s="80" t="n">
        <f aca="false">IF(A113="NEWCOD",IF(ISBLANK(H113),"NoCod",H113),VLOOKUP(A113,'Ref Taxo'!A:D,4,FALSE()))</f>
        <v>1213</v>
      </c>
      <c r="D113" s="81" t="n">
        <v>0.01</v>
      </c>
      <c r="E113" s="82"/>
      <c r="F113" s="82" t="s">
        <v>5275</v>
      </c>
      <c r="G113" s="85"/>
      <c r="H113" s="86"/>
    </row>
    <row r="114" customFormat="false" ht="15" hidden="false" customHeight="false" outlineLevel="0" collapsed="false">
      <c r="A114" s="78" t="s">
        <v>470</v>
      </c>
      <c r="B114" s="79" t="str">
        <f aca="false">IF(A114="NEWCOD",IF(ISBLANK(G114),"renseigner le champ 'Nouveau taxon'",G114),VLOOKUP(A114,'Ref Taxo'!A:B,2,FALSE()))</f>
        <v>Brachythecium rivulare</v>
      </c>
      <c r="C114" s="80" t="n">
        <f aca="false">IF(A114="NEWCOD",IF(ISBLANK(H114),"NoCod",H114),VLOOKUP(A114,'Ref Taxo'!A:D,4,FALSE()))</f>
        <v>1260</v>
      </c>
      <c r="D114" s="81" t="n">
        <v>0.05</v>
      </c>
      <c r="E114" s="82"/>
      <c r="F114" s="82" t="s">
        <v>5275</v>
      </c>
      <c r="G114" s="85"/>
      <c r="H114" s="86"/>
    </row>
    <row r="115" customFormat="false" ht="15" hidden="false" customHeight="false" outlineLevel="0" collapsed="false">
      <c r="A115" s="78" t="s">
        <v>528</v>
      </c>
      <c r="B115" s="79" t="str">
        <f aca="false">IF(A115="NEWCOD",IF(ISBLANK(G115),"renseigner le champ 'Nouveau taxon'",G115),VLOOKUP(A115,'Ref Taxo'!A:B,2,FALSE()))</f>
        <v>Bryum pseudotriquetrum</v>
      </c>
      <c r="C115" s="80" t="n">
        <f aca="false">IF(A115="NEWCOD",IF(ISBLANK(H115),"NoCod",H115),VLOOKUP(A115,'Ref Taxo'!A:D,4,FALSE()))</f>
        <v>1274</v>
      </c>
      <c r="D115" s="81" t="n">
        <v>0.01</v>
      </c>
      <c r="E115" s="82"/>
      <c r="F115" s="82" t="s">
        <v>5275</v>
      </c>
      <c r="G115" s="85"/>
      <c r="H115" s="86"/>
    </row>
    <row r="116" customFormat="false" ht="15" hidden="false" customHeight="false" outlineLevel="0" collapsed="false">
      <c r="A116" s="78" t="s">
        <v>559</v>
      </c>
      <c r="B116" s="79" t="str">
        <f aca="false">IF(A116="NEWCOD",IF(ISBLANK(G116),"renseigner le champ 'Nouveau taxon'",G116),VLOOKUP(A116,'Ref Taxo'!A:B,2,FALSE()))</f>
        <v>Calliergonella cuspidata</v>
      </c>
      <c r="C116" s="80" t="n">
        <f aca="false">IF(A116="NEWCOD",IF(ISBLANK(H116),"NoCod",H116),VLOOKUP(A116,'Ref Taxo'!A:D,4,FALSE()))</f>
        <v>1228</v>
      </c>
      <c r="D116" s="81" t="n">
        <v>0.05</v>
      </c>
      <c r="E116" s="82"/>
      <c r="F116" s="82" t="s">
        <v>5275</v>
      </c>
      <c r="G116" s="85"/>
      <c r="H116" s="86"/>
    </row>
    <row r="117" customFormat="false" ht="15" hidden="false" customHeight="false" outlineLevel="0" collapsed="false">
      <c r="A117" s="78" t="s">
        <v>1231</v>
      </c>
      <c r="B117" s="79" t="str">
        <f aca="false">IF(A117="NEWCOD",IF(ISBLANK(G117),"renseigner le champ 'Nouveau taxon'",G117),VLOOKUP(A117,'Ref Taxo'!A:B,2,FALSE()))</f>
        <v>Cratoneuron filicinum</v>
      </c>
      <c r="C117" s="80" t="n">
        <f aca="false">IF(A117="NEWCOD",IF(ISBLANK(H117),"NoCod",H117),VLOOKUP(A117,'Ref Taxo'!A:D,4,FALSE()))</f>
        <v>1233</v>
      </c>
      <c r="D117" s="81" t="n">
        <v>0.01</v>
      </c>
      <c r="E117" s="82"/>
      <c r="F117" s="82" t="s">
        <v>5275</v>
      </c>
      <c r="G117" s="85"/>
      <c r="H117" s="86"/>
    </row>
    <row r="118" customFormat="false" ht="15" hidden="false" customHeight="false" outlineLevel="0" collapsed="false">
      <c r="A118" s="78" t="s">
        <v>1443</v>
      </c>
      <c r="B118" s="79" t="str">
        <f aca="false">IF(A118="NEWCOD",IF(ISBLANK(G118),"renseigner le champ 'Nouveau taxon'",G118),VLOOKUP(A118,'Ref Taxo'!A:B,2,FALSE()))</f>
        <v>Dichodontium pellucidum</v>
      </c>
      <c r="C118" s="80" t="n">
        <f aca="false">IF(A118="NEWCOD",IF(ISBLANK(H118),"NoCod",H118),VLOOKUP(A118,'Ref Taxo'!A:D,4,FALSE()))</f>
        <v>1278</v>
      </c>
      <c r="D118" s="81" t="n">
        <v>0.01</v>
      </c>
      <c r="E118" s="82"/>
      <c r="F118" s="82" t="s">
        <v>5275</v>
      </c>
      <c r="G118" s="85"/>
      <c r="H118" s="86"/>
    </row>
    <row r="119" customFormat="false" ht="15" hidden="false" customHeight="false" outlineLevel="0" collapsed="false">
      <c r="A119" s="78" t="s">
        <v>1906</v>
      </c>
      <c r="B119" s="79" t="str">
        <f aca="false">IF(A119="NEWCOD",IF(ISBLANK(G119),"renseigner le champ 'Nouveau taxon'",G119),VLOOKUP(A119,'Ref Taxo'!A:B,2,FALSE()))</f>
        <v>Fissidens crassipes</v>
      </c>
      <c r="C119" s="80" t="n">
        <f aca="false">IF(A119="NEWCOD",IF(ISBLANK(H119),"NoCod",H119),VLOOKUP(A119,'Ref Taxo'!A:D,4,FALSE()))</f>
        <v>1294</v>
      </c>
      <c r="D119" s="81" t="n">
        <v>0.01</v>
      </c>
      <c r="E119" s="82"/>
      <c r="F119" s="82" t="s">
        <v>5275</v>
      </c>
      <c r="G119" s="85"/>
      <c r="H119" s="86"/>
    </row>
    <row r="120" customFormat="false" ht="15" hidden="false" customHeight="false" outlineLevel="0" collapsed="false">
      <c r="A120" s="78" t="s">
        <v>1929</v>
      </c>
      <c r="B120" s="79" t="str">
        <f aca="false">IF(A120="NEWCOD",IF(ISBLANK(G120),"renseigner le champ 'Nouveau taxon'",G120),VLOOKUP(A120,'Ref Taxo'!A:B,2,FALSE()))</f>
        <v>Fissidens grandifrons</v>
      </c>
      <c r="C120" s="80" t="n">
        <f aca="false">IF(A120="NEWCOD",IF(ISBLANK(H120),"NoCod",H120),VLOOKUP(A120,'Ref Taxo'!A:D,4,FALSE()))</f>
        <v>19666</v>
      </c>
      <c r="D120" s="81" t="n">
        <v>0.01</v>
      </c>
      <c r="E120" s="82"/>
      <c r="F120" s="82" t="s">
        <v>5275</v>
      </c>
      <c r="G120" s="85"/>
      <c r="H120" s="86"/>
    </row>
    <row r="121" customFormat="false" ht="15" hidden="false" customHeight="false" outlineLevel="0" collapsed="false">
      <c r="A121" s="78" t="s">
        <v>1970</v>
      </c>
      <c r="B121" s="79" t="str">
        <f aca="false">IF(A121="NEWCOD",IF(ISBLANK(G121),"renseigner le champ 'Nouveau taxon'",G121),VLOOKUP(A121,'Ref Taxo'!A:B,2,FALSE()))</f>
        <v>Fontinalis antipyretica</v>
      </c>
      <c r="C121" s="80" t="n">
        <f aca="false">IF(A121="NEWCOD",IF(ISBLANK(H121),"NoCod",H121),VLOOKUP(A121,'Ref Taxo'!A:D,4,FALSE()))</f>
        <v>1310</v>
      </c>
      <c r="D121" s="81" t="n">
        <v>0.01</v>
      </c>
      <c r="E121" s="82"/>
      <c r="F121" s="82" t="s">
        <v>5275</v>
      </c>
      <c r="G121" s="85"/>
      <c r="H121" s="86"/>
    </row>
    <row r="122" customFormat="false" ht="15" hidden="false" customHeight="false" outlineLevel="0" collapsed="false">
      <c r="A122" s="78" t="s">
        <v>1982</v>
      </c>
      <c r="B122" s="79" t="str">
        <f aca="false">IF(A122="NEWCOD",IF(ISBLANK(G122),"renseigner le champ 'Nouveau taxon'",G122),VLOOKUP(A122,'Ref Taxo'!A:B,2,FALSE()))</f>
        <v>Fontinalis squamosa</v>
      </c>
      <c r="C122" s="80" t="n">
        <f aca="false">IF(A122="NEWCOD",IF(ISBLANK(H122),"NoCod",H122),VLOOKUP(A122,'Ref Taxo'!A:D,4,FALSE()))</f>
        <v>1312</v>
      </c>
      <c r="D122" s="81" t="n">
        <v>0.2</v>
      </c>
      <c r="E122" s="82"/>
      <c r="F122" s="82" t="s">
        <v>5275</v>
      </c>
      <c r="G122" s="85"/>
      <c r="H122" s="86"/>
    </row>
    <row r="123" customFormat="false" ht="15" hidden="false" customHeight="false" outlineLevel="0" collapsed="false">
      <c r="A123" s="78" t="s">
        <v>2282</v>
      </c>
      <c r="B123" s="79" t="str">
        <f aca="false">IF(A123="NEWCOD",IF(ISBLANK(G123),"renseigner le champ 'Nouveau taxon'",G123),VLOOKUP(A123,'Ref Taxo'!A:B,2,FALSE()))</f>
        <v>Hygrohypnum luridum</v>
      </c>
      <c r="C123" s="80" t="n">
        <f aca="false">IF(A123="NEWCOD",IF(ISBLANK(H123),"NoCod",H123),VLOOKUP(A123,'Ref Taxo'!A:D,4,FALSE()))</f>
        <v>1240</v>
      </c>
      <c r="D123" s="81" t="n">
        <v>0.01</v>
      </c>
      <c r="E123" s="82"/>
      <c r="F123" s="82" t="s">
        <v>5275</v>
      </c>
      <c r="G123" s="85"/>
      <c r="H123" s="86"/>
    </row>
    <row r="124" customFormat="false" ht="15" hidden="false" customHeight="false" outlineLevel="0" collapsed="false">
      <c r="A124" s="78" t="s">
        <v>3512</v>
      </c>
      <c r="B124" s="79" t="str">
        <f aca="false">IF(A124="NEWCOD",IF(ISBLANK(G124),"renseigner le champ 'Nouveau taxon'",G124),VLOOKUP(A124,'Ref Taxo'!A:B,2,FALSE()))</f>
        <v>Plagiomnium rostratum</v>
      </c>
      <c r="C124" s="80" t="n">
        <f aca="false">IF(A124="NEWCOD",IF(ISBLANK(H124),"NoCod",H124),VLOOKUP(A124,'Ref Taxo'!A:D,4,FALSE()))</f>
        <v>19919</v>
      </c>
      <c r="D124" s="81" t="n">
        <v>0.01</v>
      </c>
      <c r="E124" s="82"/>
      <c r="F124" s="82" t="s">
        <v>5275</v>
      </c>
      <c r="G124" s="85"/>
      <c r="H124" s="86"/>
    </row>
    <row r="125" customFormat="false" ht="15" hidden="false" customHeight="false" outlineLevel="0" collapsed="false">
      <c r="A125" s="78" t="s">
        <v>3884</v>
      </c>
      <c r="B125" s="79" t="str">
        <f aca="false">IF(A125="NEWCOD",IF(ISBLANK(G125),"renseigner le champ 'Nouveau taxon'",G125),VLOOKUP(A125,'Ref Taxo'!A:B,2,FALSE()))</f>
        <v>Racomitrium aciculare</v>
      </c>
      <c r="C125" s="80" t="n">
        <f aca="false">IF(A125="NEWCOD",IF(ISBLANK(H125),"NoCod",H125),VLOOKUP(A125,'Ref Taxo'!A:D,4,FALSE()))</f>
        <v>1323</v>
      </c>
      <c r="D125" s="81"/>
      <c r="E125" s="82" t="n">
        <v>0.01</v>
      </c>
      <c r="F125" s="82" t="s">
        <v>5275</v>
      </c>
      <c r="G125" s="85"/>
      <c r="H125" s="86"/>
    </row>
    <row r="126" customFormat="false" ht="15" hidden="false" customHeight="false" outlineLevel="0" collapsed="false">
      <c r="A126" s="78" t="s">
        <v>4087</v>
      </c>
      <c r="B126" s="79" t="str">
        <f aca="false">IF(A126="NEWCOD",IF(ISBLANK(G126),"renseigner le champ 'Nouveau taxon'",G126),VLOOKUP(A126,'Ref Taxo'!A:B,2,FALSE()))</f>
        <v>Rhynchostegium riparioides</v>
      </c>
      <c r="C126" s="80" t="n">
        <f aca="false">IF(A126="NEWCOD",IF(ISBLANK(H126),"NoCod",H126),VLOOKUP(A126,'Ref Taxo'!A:D,4,FALSE()))</f>
        <v>1268</v>
      </c>
      <c r="D126" s="81" t="n">
        <v>0.55</v>
      </c>
      <c r="E126" s="82"/>
      <c r="F126" s="82" t="s">
        <v>5275</v>
      </c>
      <c r="G126" s="85"/>
      <c r="H126" s="86"/>
    </row>
    <row r="127" customFormat="false" ht="15" hidden="false" customHeight="false" outlineLevel="0" collapsed="false">
      <c r="A127" s="78" t="s">
        <v>4438</v>
      </c>
      <c r="B127" s="79" t="str">
        <f aca="false">IF(A127="NEWCOD",IF(ISBLANK(G127),"renseigner le champ 'Nouveau taxon'",G127),VLOOKUP(A127,'Ref Taxo'!A:B,2,FALSE()))</f>
        <v>Schistidium rivulare</v>
      </c>
      <c r="C127" s="80" t="n">
        <f aca="false">IF(A127="NEWCOD",IF(ISBLANK(H127),"NoCod",H127),VLOOKUP(A127,'Ref Taxo'!A:D,4,FALSE()))</f>
        <v>1327</v>
      </c>
      <c r="D127" s="81" t="n">
        <v>0.01</v>
      </c>
      <c r="E127" s="82"/>
      <c r="F127" s="82" t="s">
        <v>5275</v>
      </c>
      <c r="G127" s="85"/>
      <c r="H127" s="86"/>
    </row>
    <row r="128" customFormat="false" ht="15" hidden="false" customHeight="false" outlineLevel="0" collapsed="false">
      <c r="A128" s="78" t="s">
        <v>4837</v>
      </c>
      <c r="B128" s="79" t="str">
        <f aca="false">IF(A128="NEWCOD",IF(ISBLANK(G128),"renseigner le champ 'Nouveau taxon'",G128),VLOOKUP(A128,'Ref Taxo'!A:B,2,FALSE()))</f>
        <v>Thamnobryum alopecurum</v>
      </c>
      <c r="C128" s="80" t="n">
        <f aca="false">IF(A128="NEWCOD",IF(ISBLANK(H128),"NoCod",H128),VLOOKUP(A128,'Ref Taxo'!A:D,4,FALSE()))</f>
        <v>1344</v>
      </c>
      <c r="D128" s="81" t="n">
        <v>0.01</v>
      </c>
      <c r="E128" s="82"/>
      <c r="F128" s="82" t="s">
        <v>5275</v>
      </c>
      <c r="G128" s="85"/>
      <c r="H128" s="86"/>
    </row>
    <row r="129" customFormat="false" ht="15" hidden="false" customHeight="false" outlineLevel="0" collapsed="false">
      <c r="A129" s="78" t="s">
        <v>1371</v>
      </c>
      <c r="B129" s="79" t="str">
        <f aca="false">IF(A129="NEWCOD",IF(ISBLANK(G129),"renseigner le champ 'Nouveau taxon'",G129),VLOOKUP(A129,'Ref Taxo'!A:B,2,FALSE()))</f>
        <v>Dermatocarpon weberi</v>
      </c>
      <c r="C129" s="80" t="n">
        <f aca="false">IF(A129="NEWCOD",IF(ISBLANK(H129),"NoCod",H129),VLOOKUP(A129,'Ref Taxo'!A:D,4,FALSE()))</f>
        <v>10217</v>
      </c>
      <c r="D129" s="81" t="n">
        <v>0.01</v>
      </c>
      <c r="E129" s="82"/>
      <c r="F129" s="82" t="s">
        <v>5275</v>
      </c>
      <c r="G129" s="85"/>
      <c r="H129" s="86"/>
    </row>
    <row r="130" customFormat="false" ht="15" hidden="false" customHeight="false" outlineLevel="0" collapsed="false">
      <c r="A130" s="78" t="s">
        <v>63</v>
      </c>
      <c r="B130" s="79" t="str">
        <f aca="false">IF(A130="NEWCOD",IF(ISBLANK(G130),"renseigner le champ 'Nouveau taxon'",G130),VLOOKUP(A130,'Ref Taxo'!A:B,2,FALSE()))</f>
        <v>Agrostis stolonifera</v>
      </c>
      <c r="C130" s="80" t="n">
        <f aca="false">IF(A130="NEWCOD",IF(ISBLANK(H130),"NoCod",H130),VLOOKUP(A130,'Ref Taxo'!A:D,4,FALSE()))</f>
        <v>1543</v>
      </c>
      <c r="D130" s="81" t="n">
        <v>0.01</v>
      </c>
      <c r="E130" s="82"/>
      <c r="F130" s="82" t="s">
        <v>5275</v>
      </c>
      <c r="G130" s="85"/>
      <c r="H130" s="86"/>
    </row>
    <row r="131" customFormat="false" ht="15" hidden="false" customHeight="false" outlineLevel="0" collapsed="false">
      <c r="A131" s="78" t="s">
        <v>2070</v>
      </c>
      <c r="B131" s="79" t="str">
        <f aca="false">IF(A131="NEWCOD",IF(ISBLANK(G131),"renseigner le champ 'Nouveau taxon'",G131),VLOOKUP(A131,'Ref Taxo'!A:B,2,FALSE()))</f>
        <v>Glyceria</v>
      </c>
      <c r="C131" s="80" t="n">
        <f aca="false">IF(A131="NEWCOD",IF(ISBLANK(H131),"NoCod",H131),VLOOKUP(A131,'Ref Taxo'!A:D,4,FALSE()))</f>
        <v>1562</v>
      </c>
      <c r="D131" s="81" t="n">
        <v>0.01</v>
      </c>
      <c r="E131" s="82"/>
      <c r="F131" s="82" t="s">
        <v>5275</v>
      </c>
      <c r="G131" s="85"/>
      <c r="H131" s="86"/>
    </row>
    <row r="132" customFormat="false" ht="15" hidden="false" customHeight="false" outlineLevel="0" collapsed="false">
      <c r="A132" s="78" t="s">
        <v>5063</v>
      </c>
      <c r="B132" s="79" t="str">
        <f aca="false">IF(A132="NEWCOD",IF(ISBLANK(G132),"renseigner le champ 'Nouveau taxon'",G132),VLOOKUP(A132,'Ref Taxo'!A:B,2,FALSE()))</f>
        <v>Veronica beccabunga</v>
      </c>
      <c r="C132" s="80" t="n">
        <f aca="false">IF(A132="NEWCOD",IF(ISBLANK(H132),"NoCod",H132),VLOOKUP(A132,'Ref Taxo'!A:D,4,FALSE()))</f>
        <v>1957</v>
      </c>
      <c r="D132" s="81" t="n">
        <v>0.01</v>
      </c>
      <c r="E132" s="82"/>
      <c r="F132" s="82" t="s">
        <v>5275</v>
      </c>
      <c r="G132" s="85"/>
      <c r="H132" s="86"/>
    </row>
    <row r="133" customFormat="false" ht="15" hidden="false" customHeight="false" outlineLevel="0" collapsed="false">
      <c r="A133" s="78" t="s">
        <v>663</v>
      </c>
      <c r="B133" s="79" t="str">
        <f aca="false">IF(A133="NEWCOD",IF(ISBLANK(G133),"renseigner le champ 'Nouveau taxon'",G133),VLOOKUP(A133,'Ref Taxo'!A:B,2,FALSE()))</f>
        <v>Cardamine raphanifolia</v>
      </c>
      <c r="C133" s="80" t="n">
        <f aca="false">IF(A133="NEWCOD",IF(ISBLANK(H133),"NoCod",H133),VLOOKUP(A133,'Ref Taxo'!A:D,4,FALSE()))</f>
        <v>31520</v>
      </c>
      <c r="D133" s="81" t="n">
        <v>0.01</v>
      </c>
      <c r="E133" s="82"/>
      <c r="F133" s="82" t="s">
        <v>5275</v>
      </c>
      <c r="G133" s="85"/>
      <c r="H133" s="86"/>
    </row>
    <row r="134" customFormat="false" ht="15" hidden="false" customHeight="false" outlineLevel="0" collapsed="false">
      <c r="A134" s="78" t="s">
        <v>2048</v>
      </c>
      <c r="B134" s="79" t="str">
        <f aca="false">IF(A134="NEWCOD",IF(ISBLANK(G134),"renseigner le champ 'Nouveau taxon'",G134),VLOOKUP(A134,'Ref Taxo'!A:B,2,FALSE()))</f>
        <v>Glechoma hederacea</v>
      </c>
      <c r="C134" s="80" t="n">
        <f aca="false">IF(A134="NEWCOD",IF(ISBLANK(H134),"NoCod",H134),VLOOKUP(A134,'Ref Taxo'!A:D,4,FALSE()))</f>
        <v>19767</v>
      </c>
      <c r="D134" s="81" t="n">
        <v>0.01</v>
      </c>
      <c r="E134" s="82"/>
      <c r="F134" s="82" t="s">
        <v>5275</v>
      </c>
      <c r="G134" s="85"/>
      <c r="H134" s="86"/>
    </row>
    <row r="135" customFormat="false" ht="15" hidden="false" customHeight="false" outlineLevel="0" collapsed="false">
      <c r="A135" s="78" t="s">
        <v>2502</v>
      </c>
      <c r="B135" s="79" t="str">
        <f aca="false">IF(A135="NEWCOD",IF(ISBLANK(G135),"renseigner le champ 'Nouveau taxon'",G135),VLOOKUP(A135,'Ref Taxo'!A:B,2,FALSE()))</f>
        <v>Juncus articulatus</v>
      </c>
      <c r="C135" s="80" t="n">
        <f aca="false">IF(A135="NEWCOD",IF(ISBLANK(H135),"NoCod",H135),VLOOKUP(A135,'Ref Taxo'!A:D,4,FALSE()))</f>
        <v>1609</v>
      </c>
      <c r="D135" s="81"/>
      <c r="E135" s="82"/>
      <c r="F135" s="82" t="s">
        <v>5275</v>
      </c>
      <c r="G135" s="85"/>
      <c r="H135" s="86"/>
    </row>
    <row r="136" customFormat="false" ht="15" hidden="false" customHeight="false" outlineLevel="0" collapsed="false">
      <c r="A136" s="78" t="s">
        <v>3990</v>
      </c>
      <c r="B136" s="79" t="str">
        <f aca="false">IF(A136="NEWCOD",IF(ISBLANK(G136),"renseigner le champ 'Nouveau taxon'",G136),VLOOKUP(A136,'Ref Taxo'!A:B,2,FALSE()))</f>
        <v>Ranunculus repens</v>
      </c>
      <c r="C136" s="80" t="n">
        <f aca="false">IF(A136="NEWCOD",IF(ISBLANK(H136),"NoCod",H136),VLOOKUP(A136,'Ref Taxo'!A:D,4,FALSE()))</f>
        <v>1910</v>
      </c>
      <c r="D136" s="81" t="n">
        <v>0.01</v>
      </c>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2020-03-05T14:24:21Z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