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<sst xmlns="http://schemas.openxmlformats.org/spreadsheetml/2006/main" count="6483" uniqueCount="5305">
  <si>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</si>
  <si>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</si>
  <si>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</si>
  <si>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</si>
  <si>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</si>
  <si>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</si>
  <si>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</si>
  <si>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</si>
  <si>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</si>
  <si>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</si>
  <si>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</si>
  <si>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</si>
  <si>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</si>
  <si>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</si>
  <si>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</si>
  <si>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</si>
  <si>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</si>
  <si>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</si>
  <si>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</si>
  <si>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</si>
  <si>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</si>
  <si>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</si>
  <si>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</si>
  <si>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</si>
  <si>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</si>
  <si>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</si>
  <si>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</si>
  <si>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</si>
  <si>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</si>
  <si>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</si>
  <si>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</si>
  <si>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</si>
  <si>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</si>
  <si>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</si>
  <si>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</si>
  <si>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</si>
  <si>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</si>
  <si>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</si>
  <si>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</si>
  <si>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</si>
  <si>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</si>
  <si>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</si>
  <si>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</si>
  <si>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</si>
  <si>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</si>
  <si>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</si>
  <si>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</si>
  <si>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</si>
  <si>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</si>
  <si>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</si>
  <si>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</si>
  <si>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</si>
  <si>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</si>
  <si>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</si>
  <si>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</si>
  <si>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</si>
  <si>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</si>
  <si>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</si>
  <si>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</si>
  <si>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</si>
  <si>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</si>
  <si>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</si>
  <si>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</si>
  <si>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</si>
  <si>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</si>
  <si>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</si>
  <si>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</si>
  <si>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</si>
  <si>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</si>
  <si>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</si>
  <si>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</si>
  <si>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</si>
  <si>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</si>
  <si>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</si>
  <si>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</si>
  <si>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</si>
  <si>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</si>
  <si>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</si>
  <si>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</si>
  <si>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</si>
  <si>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</si>
  <si>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</si>
  <si>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</si>
  <si>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</si>
  <si>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</si>
  <si>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</si>
  <si>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</si>
  <si>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</si>
  <si>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</si>
  <si>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</si>
  <si>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</si>
  <si>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</si>
  <si>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</si>
  <si>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</si>
  <si>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</si>
  <si>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</si>
  <si>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</si>
  <si>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</si>
  <si>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</si>
  <si>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</si>
  <si>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</si>
  <si>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</si>
  <si>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</si>
  <si>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</si>
  <si>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</si>
  <si>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</si>
  <si>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</si>
  <si>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</si>
  <si>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</si>
  <si>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</si>
  <si>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</si>
  <si>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</si>
  <si>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</si>
  <si>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</si>
  <si>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</si>
  <si>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</si>
  <si>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</si>
  <si>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</si>
  <si>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</si>
  <si>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</si>
  <si>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</si>
  <si>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</si>
  <si>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</si>
  <si>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</si>
  <si>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</si>
  <si>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</si>
  <si>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</si>
  <si>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</si>
  <si>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</si>
  <si>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</si>
  <si>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</si>
  <si>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</si>
  <si>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</si>
  <si>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</si>
  <si>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</si>
  <si>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</si>
  <si>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</si>
  <si>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</si>
  <si>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</si>
  <si>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</si>
  <si>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</si>
  <si>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</si>
  <si>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</si>
  <si>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</si>
  <si>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</si>
  <si>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</si>
  <si>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</si>
  <si>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</si>
  <si>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</si>
  <si>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</si>
  <si>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</si>
  <si>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</si>
  <si>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</si>
  <si>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</si>
  <si>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</si>
  <si>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</si>
  <si>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</si>
  <si>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</si>
  <si>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</si>
  <si>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</si>
  <si>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</si>
  <si>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</si>
  <si>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</si>
  <si>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</si>
  <si>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</si>
  <si>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</si>
  <si>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</si>
  <si>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</si>
  <si>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</si>
  <si>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</si>
  <si>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</si>
  <si>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</si>
  <si>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</si>
  <si>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</si>
  <si>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</si>
  <si>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</si>
  <si>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</si>
  <si>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</si>
  <si>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</si>
  <si>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</si>
  <si>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</si>
  <si>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</si>
  <si>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</si>
  <si>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</si>
  <si>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</si>
  <si>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</si>
  <si>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</si>
  <si>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</si>
  <si>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</si>
  <si>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</si>
  <si>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</si>
  <si>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</si>
  <si>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</si>
  <si>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</si>
  <si>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</si>
  <si>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</si>
  <si>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</si>
  <si>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</si>
  <si>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</si>
  <si>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</si>
  <si>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</si>
  <si>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</si>
  <si>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</si>
  <si>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</si>
  <si>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</si>
  <si>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</si>
  <si>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</si>
  <si>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</si>
  <si>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</si>
  <si>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</si>
  <si>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</si>
  <si>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</si>
  <si>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</si>
  <si>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</si>
  <si>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</si>
  <si>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</si>
  <si>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</si>
  <si>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</si>
  <si>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</si>
  <si>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</si>
  <si>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</si>
  <si>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</si>
  <si>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</si>
  <si>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</si>
  <si>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</si>
  <si>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</si>
  <si>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</si>
  <si>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</si>
  <si>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</si>
  <si>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</si>
  <si>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</si>
  <si>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</si>
  <si>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</si>
  <si>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</si>
  <si>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</si>
  <si>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</si>
  <si>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</si>
  <si>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</si>
  <si>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</si>
  <si>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</si>
  <si>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</si>
  <si>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</si>
  <si>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</si>
  <si>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</si>
  <si>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</si>
  <si>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</si>
  <si>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</si>
  <si>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</si>
  <si>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</si>
  <si>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</si>
  <si>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</si>
  <si>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</si>
  <si>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</si>
  <si>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</si>
  <si>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</si>
  <si>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</si>
  <si>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</si>
  <si>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</si>
  <si>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</si>
  <si>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</si>
  <si>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</si>
  <si>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</si>
  <si>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</si>
  <si>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</si>
  <si>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</si>
  <si>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</si>
  <si>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</si>
  <si>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</si>
  <si>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</si>
  <si>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</si>
  <si>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</si>
  <si>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</si>
  <si>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</si>
  <si>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</si>
  <si>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</si>
  <si>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</si>
  <si>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</si>
  <si>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</si>
  <si>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</si>
  <si>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</si>
  <si>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</si>
  <si>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</si>
  <si>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</si>
  <si>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</si>
  <si>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</si>
  <si>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</si>
  <si>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</si>
  <si>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</si>
  <si>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</si>
  <si>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</si>
  <si>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</si>
  <si>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</si>
  <si>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</si>
  <si>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</si>
  <si>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</si>
  <si>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</si>
  <si>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</si>
  <si>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</si>
  <si>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</si>
  <si>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</si>
  <si>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</si>
  <si>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</si>
  <si>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</si>
  <si>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</si>
  <si>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</si>
  <si>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</si>
  <si>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</si>
  <si>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</si>
  <si>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</si>
  <si>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</si>
  <si>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</si>
  <si>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</si>
  <si>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</si>
  <si>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</si>
  <si>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</si>
  <si>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</si>
  <si>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</si>
  <si>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</si>
  <si>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</si>
  <si>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</si>
  <si>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</si>
  <si>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</si>
  <si>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</si>
  <si>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</si>
  <si>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</si>
  <si>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</si>
  <si>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</si>
  <si>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</si>
  <si>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</si>
  <si>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</si>
  <si>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</si>
  <si>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</si>
  <si>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</si>
  <si>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</si>
  <si>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</si>
  <si>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</si>
  <si>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</si>
  <si>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</si>
  <si>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</si>
  <si>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</si>
  <si>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</si>
  <si>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</si>
  <si>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</si>
  <si>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</si>
  <si>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</si>
  <si>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</si>
  <si>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</si>
  <si>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</si>
  <si>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</si>
  <si>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</si>
  <si>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</si>
  <si>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</si>
  <si>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</si>
  <si>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</si>
  <si>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</si>
  <si>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</si>
  <si>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</si>
  <si>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</si>
  <si>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</si>
  <si>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</si>
  <si>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</si>
  <si>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</si>
  <si>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</si>
  <si>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</si>
  <si>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</si>
  <si>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</si>
  <si>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</si>
  <si>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</si>
  <si>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</si>
  <si>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</si>
  <si>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</si>
  <si>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</si>
  <si>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</si>
  <si>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</si>
  <si>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</si>
  <si>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</si>
  <si>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</si>
  <si>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</si>
  <si>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</si>
  <si>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</si>
  <si>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</si>
  <si>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</si>
  <si>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</si>
  <si>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</si>
  <si>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</si>
  <si>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</si>
  <si>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</si>
  <si>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</si>
  <si>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</si>
  <si>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</si>
  <si>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</si>
  <si>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</si>
  <si>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</si>
  <si>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</si>
  <si>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</si>
  <si>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</si>
  <si>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</si>
  <si>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</si>
  <si>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</si>
  <si>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</si>
  <si>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</si>
  <si>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</si>
  <si>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</si>
  <si>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</si>
  <si>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</si>
  <si>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</si>
  <si>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</si>
  <si>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</si>
  <si>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</si>
  <si>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</si>
  <si>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</si>
  <si>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</si>
  <si>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</si>
  <si>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</si>
  <si>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</si>
  <si>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</si>
  <si>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</si>
  <si>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</si>
  <si>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</si>
  <si>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</si>
  <si>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</si>
  <si>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</si>
  <si>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</si>
  <si>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</si>
  <si>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</si>
  <si>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</si>
  <si>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</si>
  <si>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</si>
  <si>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</si>
  <si>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</si>
  <si>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</si>
  <si>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</si>
  <si>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</si>
  <si>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</si>
  <si>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</si>
  <si>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</si>
  <si>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</si>
  <si>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</si>
  <si>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</si>
  <si>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</si>
  <si>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</si>
  <si>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</si>
  <si>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</si>
  <si>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</si>
  <si>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</si>
  <si>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</si>
  <si>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</si>
  <si>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</si>
  <si>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</si>
  <si>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</si>
  <si>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</si>
  <si>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</si>
  <si>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</si>
  <si>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</si>
  <si>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</si>
  <si>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</si>
  <si>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</si>
  <si>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</si>
  <si>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</si>
  <si>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</si>
  <si>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</si>
  <si>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</si>
  <si>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</si>
  <si>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</si>
  <si>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</si>
  <si>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</si>
  <si>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</si>
  <si>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</si>
  <si>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</si>
  <si>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</si>
  <si>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</si>
  <si>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</si>
  <si>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</si>
  <si>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</si>
  <si>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</si>
  <si>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</si>
  <si>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</si>
  <si>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</si>
  <si>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</si>
  <si>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</si>
  <si>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</si>
  <si>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</si>
  <si>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</si>
  <si>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</si>
  <si>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</si>
  <si>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</si>
  <si>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</si>
  <si>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</si>
  <si>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</si>
  <si>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</si>
  <si>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</si>
  <si>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</si>
  <si>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</si>
  <si>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</si>
  <si>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</si>
  <si>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</si>
  <si>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</si>
  <si>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</si>
  <si>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</si>
  <si>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</si>
  <si>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</si>
  <si>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</si>
  <si>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</si>
  <si>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</si>
  <si>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</si>
  <si>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</si>
  <si>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</si>
  <si>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</si>
  <si>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</si>
  <si>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</si>
  <si>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</si>
  <si>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</si>
  <si>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</si>
  <si>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</si>
  <si>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</si>
  <si>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</si>
  <si>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</si>
  <si>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</si>
  <si>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</si>
  <si>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</si>
  <si>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</si>
  <si>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</si>
  <si>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</si>
  <si>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</si>
  <si>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</si>
  <si>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</si>
  <si>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</si>
  <si>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</si>
  <si>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</si>
  <si>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</si>
  <si>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</si>
  <si>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</si>
  <si>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</si>
  <si>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</si>
  <si>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</si>
  <si>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</si>
  <si>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</si>
  <si>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</si>
  <si>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</si>
  <si>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</si>
  <si>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</si>
  <si>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</si>
  <si>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</si>
  <si>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</si>
  <si>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</si>
  <si>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</si>
  <si>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</si>
  <si>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</si>
  <si>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</si>
  <si>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</si>
  <si>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</si>
  <si>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</si>
  <si>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</si>
  <si>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</si>
  <si>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</si>
  <si>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</si>
  <si>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</si>
  <si>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</si>
  <si>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</si>
  <si>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</si>
  <si>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</si>
  <si>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</si>
  <si>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</si>
  <si>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</si>
  <si>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</si>
  <si>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</si>
  <si>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</si>
  <si>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</si>
  <si>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</si>
  <si>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</si>
  <si>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</si>
  <si>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</si>
  <si>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</si>
  <si>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</si>
  <si>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</si>
  <si>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</si>
  <si>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</si>
  <si>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</si>
  <si>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</si>
  <si>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</si>
  <si>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</si>
  <si>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</si>
  <si>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</si>
  <si>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</si>
  <si>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</si>
  <si>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</si>
  <si>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</si>
  <si>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</si>
  <si>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</si>
  <si>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</si>
  <si>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</si>
  <si>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</si>
  <si>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</si>
  <si>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</si>
  <si>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</si>
  <si>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</si>
  <si>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</si>
  <si>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</si>
  <si>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</si>
  <si>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</si>
  <si>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</si>
  <si>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</si>
  <si>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</si>
  <si>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</si>
  <si>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</si>
  <si>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</si>
  <si>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</si>
  <si>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</si>
  <si>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</si>
  <si>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</si>
  <si>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</si>
  <si>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</si>
  <si>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</si>
  <si>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</si>
  <si>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</si>
  <si>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</si>
  <si>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</si>
  <si>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</si>
  <si>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</si>
  <si>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</si>
  <si>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</si>
  <si>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</si>
  <si>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</si>
  <si>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</si>
  <si>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</si>
  <si>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</si>
  <si>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</si>
  <si>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</si>
  <si>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</si>
  <si>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</si>
  <si>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</si>
  <si>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</si>
  <si>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</si>
  <si>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</si>
  <si>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</si>
  <si>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</si>
  <si>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</si>
  <si>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</si>
  <si>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</si>
  <si>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</si>
  <si>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</si>
  <si>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</si>
  <si>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</si>
  <si>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</si>
  <si>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</si>
  <si>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</si>
  <si>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</si>
  <si>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</si>
  <si>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</si>
  <si>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</si>
  <si>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</si>
  <si>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</si>
  <si>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</si>
  <si>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</si>
  <si>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</si>
  <si>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</si>
  <si>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</si>
  <si>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</si>
  <si>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</si>
  <si>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</si>
  <si>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</si>
  <si>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</si>
  <si>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</si>
  <si>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</si>
  <si>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</si>
  <si>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</si>
  <si>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</si>
  <si>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</si>
  <si>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</si>
  <si>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</si>
  <si>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</si>
  <si>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</si>
  <si>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</si>
  <si>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</si>
  <si>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</si>
  <si>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</si>
  <si>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</si>
  <si>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</si>
  <si>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</si>
  <si>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</si>
  <si>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</si>
  <si>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</si>
  <si>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</si>
  <si>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</si>
  <si>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</si>
  <si>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</si>
  <si>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</si>
  <si>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</si>
  <si>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</si>
  <si>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</si>
  <si>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</si>
  <si>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</si>
  <si>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</si>
  <si>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</si>
  <si>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</si>
  <si>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</si>
  <si>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</si>
  <si>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</si>
  <si>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</si>
  <si>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</si>
  <si>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</si>
  <si>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</si>
  <si>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</si>
  <si>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</si>
  <si>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</si>
  <si>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</si>
  <si>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</si>
  <si>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</si>
  <si>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</si>
  <si>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</si>
  <si>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</si>
  <si>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</si>
  <si>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</si>
  <si>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</si>
  <si>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</si>
  <si>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</si>
  <si>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</si>
  <si>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</si>
  <si>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</si>
  <si>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</si>
  <si>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</si>
  <si>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</si>
  <si>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</si>
  <si>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</si>
  <si>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</si>
  <si>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</si>
  <si>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</si>
  <si>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</si>
  <si>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</si>
  <si>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</si>
  <si>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</si>
  <si>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</si>
  <si>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</si>
  <si>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</si>
  <si>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</si>
  <si>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</si>
  <si>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</si>
  <si>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</si>
  <si>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</si>
  <si>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</si>
  <si>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</si>
  <si>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</si>
  <si>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</si>
  <si>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</si>
  <si>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</si>
  <si>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</si>
  <si>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</si>
  <si>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</si>
  <si>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</si>
  <si>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</si>
  <si>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</si>
  <si>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</si>
  <si>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</si>
  <si>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</si>
  <si>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</si>
  <si>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</si>
  <si>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</si>
  <si>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</si>
  <si>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</si>
  <si>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</si>
  <si>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</si>
  <si>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</si>
  <si>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</si>
  <si>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</si>
  <si>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</si>
  <si>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</si>
  <si>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</si>
  <si>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</si>
  <si>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</si>
  <si>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</si>
  <si>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</si>
  <si>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</si>
  <si>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</si>
  <si>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</si>
  <si>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</si>
  <si>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</si>
  <si>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</si>
  <si>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</si>
  <si>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</si>
  <si>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</si>
  <si>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</si>
  <si>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</si>
  <si>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</si>
  <si>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</si>
  <si>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</si>
  <si>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</si>
  <si>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</si>
  <si>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</si>
  <si>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</si>
  <si>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</si>
  <si>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</si>
  <si>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</si>
  <si>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</si>
  <si>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</si>
  <si>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</si>
  <si>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</si>
  <si>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</si>
  <si>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</si>
  <si>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</si>
  <si>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</si>
  <si>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</si>
  <si>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</si>
  <si>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</si>
  <si>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</si>
  <si>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</si>
  <si>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</si>
  <si>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</si>
  <si>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</si>
  <si>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</si>
  <si>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</si>
  <si>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</si>
  <si>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</si>
  <si>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</si>
  <si>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</si>
  <si>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</si>
  <si>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</si>
  <si>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</si>
  <si>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</si>
  <si>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</si>
  <si>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</si>
  <si>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</si>
  <si>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</si>
  <si>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</si>
  <si>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</si>
  <si>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</si>
  <si>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</si>
  <si>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</si>
  <si>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</si>
  <si>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</si>
  <si>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</si>
  <si>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</si>
  <si>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</si>
  <si>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</si>
  <si>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</si>
  <si>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</si>
  <si>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</si>
  <si>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</si>
  <si>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</si>
  <si>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</si>
  <si>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</si>
  <si>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</si>
  <si>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</si>
  <si>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</si>
  <si>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</si>
  <si>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</si>
  <si>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</si>
  <si>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</si>
  <si>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</si>
  <si>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</si>
  <si>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</si>
  <si>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</si>
  <si>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</si>
  <si>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</si>
  <si>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</si>
  <si>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</si>
  <si>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</si>
  <si>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</si>
  <si>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</si>
  <si>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</si>
  <si>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</si>
  <si>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</si>
  <si>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</si>
  <si>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</si>
  <si>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</si>
  <si>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</si>
  <si>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</si>
  <si>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</si>
  <si>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</si>
  <si>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</si>
  <si>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</si>
  <si>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</si>
  <si>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</si>
  <si>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</si>
  <si>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</si>
  <si>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</si>
  <si>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</si>
  <si>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</si>
  <si>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</si>
  <si>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</si>
  <si>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</si>
  <si>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</si>
  <si>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</si>
  <si>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</si>
  <si>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</si>
  <si>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</si>
  <si>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</si>
  <si>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</si>
  <si>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</si>
  <si>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</si>
  <si>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</si>
  <si>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</si>
  <si>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</si>
  <si>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</si>
  <si>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</si>
  <si>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</si>
  <si>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</si>
  <si>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</si>
  <si>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</si>
  <si>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</si>
  <si>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</si>
  <si>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</si>
  <si>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</si>
  <si>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</si>
  <si>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</si>
  <si>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</si>
  <si>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</si>
  <si>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</si>
  <si>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</si>
  <si>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</si>
  <si>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</si>
  <si>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</si>
  <si>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</si>
  <si>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</si>
  <si>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</si>
  <si>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</si>
  <si>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</si>
  <si>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</si>
  <si>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</si>
  <si>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</si>
  <si>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</si>
  <si>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</si>
  <si>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</si>
  <si>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</si>
  <si>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</si>
  <si>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</si>
  <si>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</si>
  <si>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</si>
  <si>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</si>
  <si>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</si>
  <si>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</si>
  <si>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</si>
  <si>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</si>
  <si>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</si>
  <si>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</si>
  <si>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</si>
  <si>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</si>
  <si>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</si>
  <si>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</si>
  <si>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</si>
  <si>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</si>
  <si>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</si>
  <si>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</si>
  <si>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</si>
  <si>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</si>
  <si>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</si>
  <si>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</si>
  <si>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</si>
  <si>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</si>
  <si>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</si>
  <si>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</si>
  <si>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</si>
  <si>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</si>
  <si>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</si>
  <si>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</si>
  <si>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</si>
  <si>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</si>
  <si>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</si>
  <si>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</si>
  <si>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</si>
  <si>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</si>
  <si>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</si>
  <si>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</si>
  <si>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</si>
  <si>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</si>
  <si>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</si>
  <si>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</si>
  <si>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</si>
  <si>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</si>
  <si>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</si>
  <si>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</si>
  <si>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</si>
  <si>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</si>
  <si>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</si>
  <si>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</si>
  <si>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</si>
  <si>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</si>
  <si>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</si>
  <si>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</si>
  <si>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</si>
  <si>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</si>
  <si>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</si>
  <si>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</si>
  <si>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</si>
  <si>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</si>
  <si>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</si>
  <si>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</si>
  <si>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</si>
  <si>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</si>
  <si>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</si>
  <si>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</si>
  <si>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</si>
  <si>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</si>
  <si>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</si>
  <si>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</si>
  <si>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</si>
  <si>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</si>
  <si>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</si>
  <si>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</si>
  <si>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</si>
  <si>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</si>
  <si>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</si>
  <si>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</si>
  <si>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</si>
  <si>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</si>
  <si>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</si>
  <si>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</si>
  <si>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</si>
  <si>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</si>
  <si>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</si>
  <si>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</si>
  <si>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</si>
  <si>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</si>
  <si>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</si>
  <si>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</si>
  <si>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</si>
  <si>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</si>
  <si>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</si>
  <si>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</si>
  <si>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</si>
  <si>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</si>
  <si>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</si>
  <si>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</si>
  <si>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</si>
  <si>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</si>
  <si>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</si>
  <si>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</si>
  <si>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</si>
  <si>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</si>
  <si>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</si>
  <si>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</si>
  <si>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</si>
  <si>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</si>
  <si>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</si>
  <si>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</si>
  <si>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</si>
  <si>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</si>
  <si>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</si>
  <si>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</si>
  <si>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</si>
  <si>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</si>
  <si>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</si>
  <si>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</si>
  <si>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</si>
  <si>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</si>
  <si>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</si>
  <si>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</si>
  <si>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</si>
  <si>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</si>
  <si>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</si>
  <si>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</si>
  <si>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</si>
  <si>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</si>
  <si>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</si>
  <si>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</si>
  <si>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</si>
  <si>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</si>
  <si>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</si>
  <si>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</si>
  <si>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</si>
  <si>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</si>
  <si>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</si>
  <si>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</si>
  <si>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</si>
  <si>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</si>
  <si>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</si>
  <si>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</si>
  <si>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</si>
  <si>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</si>
  <si>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</si>
  <si>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</si>
  <si>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</si>
  <si>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</si>
  <si>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</si>
  <si>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</si>
  <si>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</si>
  <si>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</si>
  <si>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</si>
  <si>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</si>
  <si>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</si>
  <si>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</si>
  <si>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</si>
  <si>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</si>
  <si>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</si>
  <si>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</si>
  <si>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</si>
  <si>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</si>
  <si>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</si>
  <si>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</si>
  <si>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</si>
  <si>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</si>
  <si>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</si>
  <si>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</si>
  <si>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</si>
  <si>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</si>
  <si>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</si>
  <si>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</si>
  <si>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</si>
  <si>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</si>
  <si>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</si>
  <si>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</si>
  <si>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</si>
  <si>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</si>
  <si>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</si>
  <si>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</si>
  <si>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</si>
  <si>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</si>
  <si>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</si>
  <si>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</si>
  <si>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</si>
  <si>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</si>
  <si>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</si>
  <si>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</si>
  <si>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</si>
  <si>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</si>
  <si>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</si>
  <si>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</si>
  <si>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</si>
  <si>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</si>
  <si>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</si>
  <si>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</si>
  <si>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</si>
  <si>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</si>
  <si>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</si>
  <si>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</si>
  <si>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</si>
  <si>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</si>
  <si>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</si>
  <si>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</si>
  <si>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</si>
  <si>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</si>
  <si>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</si>
  <si>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</si>
  <si>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</si>
  <si>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</si>
  <si>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</si>
  <si>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</si>
  <si>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</si>
  <si>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</si>
  <si>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</si>
  <si>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</si>
  <si>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</si>
  <si>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</si>
  <si>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</si>
  <si>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</si>
  <si>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</si>
  <si>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</si>
  <si>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</si>
  <si>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</si>
  <si>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</si>
  <si>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</si>
  <si>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</si>
  <si>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</si>
  <si>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</si>
  <si>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</si>
  <si>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</si>
  <si>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</si>
  <si>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</si>
  <si>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</si>
  <si>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</si>
  <si>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</si>
  <si>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</si>
  <si>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</si>
  <si>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</si>
  <si>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</si>
  <si>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</si>
  <si>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</si>
  <si>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</si>
  <si>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</si>
  <si>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</si>
  <si>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</si>
  <si>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</si>
  <si>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</si>
  <si>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</si>
  <si>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</si>
  <si>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</si>
  <si>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</si>
  <si>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</si>
  <si>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</si>
  <si>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</si>
  <si>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</si>
  <si>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</si>
  <si>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</si>
  <si>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</si>
  <si>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</si>
  <si>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</si>
  <si>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</si>
  <si>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</si>
  <si>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</si>
  <si>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</si>
  <si>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</si>
  <si>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</si>
  <si>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</si>
  <si>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</si>
  <si>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</si>
  <si>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</si>
  <si>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</si>
  <si>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</si>
  <si>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</si>
  <si>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</si>
  <si>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</si>
  <si>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</si>
  <si>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</si>
  <si>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</si>
  <si>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</si>
  <si>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</si>
  <si>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</si>
  <si>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</si>
  <si>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</si>
  <si>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</si>
  <si>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</si>
  <si>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</si>
  <si>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</si>
  <si>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</si>
  <si>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</si>
  <si>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</si>
  <si>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</si>
  <si>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</si>
  <si>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</si>
  <si>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</si>
  <si>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</si>
  <si>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</si>
  <si>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</si>
  <si>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</si>
  <si>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</si>
  <si>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</si>
  <si>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</si>
  <si>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</si>
  <si>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</si>
  <si>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</si>
  <si>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</si>
  <si>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</si>
  <si>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</si>
  <si>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</si>
  <si>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</si>
  <si>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</si>
  <si>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</si>
  <si>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</si>
  <si>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</si>
  <si>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</si>
  <si>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</si>
  <si>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</si>
  <si>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</si>
  <si>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</si>
  <si>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</si>
  <si>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</si>
  <si>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</si>
  <si>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</si>
  <si>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</si>
  <si>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</si>
  <si>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</si>
  <si>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</si>
  <si>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</si>
  <si>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</si>
  <si>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</si>
  <si>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</si>
  <si>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</si>
  <si>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</si>
  <si>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</si>
  <si>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</si>
  <si>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</si>
  <si>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</si>
  <si>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</si>
  <si>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</si>
  <si>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</si>
  <si>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</si>
  <si>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</si>
  <si>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</si>
  <si>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</si>
  <si>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</si>
  <si>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</si>
  <si>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</si>
  <si>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</si>
  <si>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</si>
  <si>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</si>
  <si>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</si>
  <si>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</si>
  <si>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</si>
  <si>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</si>
  <si>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</si>
  <si>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</si>
  <si>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</si>
  <si>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</si>
  <si>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</si>
  <si>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</si>
  <si>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</si>
  <si>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</si>
  <si>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</si>
  <si>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</si>
  <si>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</si>
  <si>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</si>
  <si>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</si>
  <si>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</si>
  <si>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</si>
  <si>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</si>
  <si>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</si>
  <si>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</si>
  <si>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</si>
  <si>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</si>
  <si>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</si>
  <si>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</si>
  <si>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</si>
  <si>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</si>
  <si>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</si>
  <si>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</si>
  <si>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</si>
  <si>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</si>
  <si>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</si>
  <si>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</si>
  <si>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</si>
  <si>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</si>
  <si>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</si>
  <si>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</si>
  <si>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</si>
  <si>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</si>
  <si>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</si>
  <si>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</si>
  <si>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</si>
  <si>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</si>
  <si>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</si>
  <si>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</si>
  <si>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</si>
  <si>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</si>
  <si>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</si>
  <si>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</si>
  <si>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</si>
  <si>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</si>
  <si>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</si>
  <si>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</si>
  <si>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</si>
  <si>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</si>
  <si>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</si>
  <si>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</si>
  <si>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</si>
  <si>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</si>
  <si>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</si>
  <si>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</si>
  <si>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</si>
  <si>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</si>
  <si>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</si>
  <si>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</si>
  <si>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</si>
  <si>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</si>
  <si>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</si>
  <si>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</si>
  <si>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</si>
  <si>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</si>
  <si>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</si>
  <si>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</si>
  <si>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</si>
  <si>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</si>
  <si>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</si>
  <si>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</si>
  <si>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</si>
  <si>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</si>
  <si>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</si>
  <si>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</si>
  <si>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</si>
  <si>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</si>
  <si>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</si>
  <si>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</si>
  <si>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</si>
  <si>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</si>
  <si>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</si>
  <si>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</si>
  <si>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</si>
  <si>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</si>
  <si>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</si>
  <si>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</si>
  <si>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</si>
  <si>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</si>
  <si>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</si>
  <si>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</si>
  <si>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</si>
  <si>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</si>
  <si>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</si>
  <si>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</si>
  <si>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</si>
  <si>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</si>
  <si>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</si>
  <si>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</si>
  <si>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</si>
  <si>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</si>
  <si>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</si>
  <si>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</si>
  <si>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</si>
  <si>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</si>
  <si>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</si>
  <si>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</si>
  <si>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</si>
  <si>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</si>
  <si>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</si>
  <si>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</si>
  <si>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</si>
  <si>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</si>
  <si>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</si>
  <si>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</si>
  <si>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</si>
  <si>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</si>
  <si>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</si>
  <si>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</si>
  <si>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</si>
  <si>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</si>
  <si>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</si>
  <si>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</si>
  <si>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</si>
  <si>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</si>
  <si>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</si>
  <si>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</si>
  <si>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</si>
  <si>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</si>
  <si>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</si>
  <si>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</si>
  <si>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</si>
  <si>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</si>
  <si>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</si>
  <si>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</si>
  <si>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</si>
  <si>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</si>
  <si>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</si>
  <si>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</si>
  <si>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</si>
  <si>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</si>
  <si>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</si>
  <si>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</si>
  <si>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</si>
  <si>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</si>
  <si>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</si>
  <si>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</si>
  <si>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</si>
  <si>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</si>
  <si>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</si>
  <si>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</si>
  <si>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</si>
  <si>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</si>
  <si>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</si>
  <si>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</si>
  <si>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</si>
  <si>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</si>
  <si>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</si>
  <si>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</si>
  <si>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</si>
  <si>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</si>
  <si>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</si>
  <si>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</si>
  <si>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</si>
  <si>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</si>
  <si>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</si>
  <si>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</si>
  <si>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</si>
  <si>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</si>
  <si>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</si>
  <si>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</si>
  <si>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</si>
  <si>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</si>
  <si>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</si>
  <si>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</si>
  <si>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</si>
  <si>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</si>
  <si>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</si>
  <si>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</si>
  <si>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</si>
  <si>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</si>
  <si>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</si>
  <si>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</si>
  <si>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</si>
  <si>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</si>
  <si>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</si>
  <si>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</si>
  <si>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</si>
  <si>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</si>
  <si>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</si>
  <si>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</si>
  <si>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</si>
  <si>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</si>
  <si>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</si>
  <si>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</si>
  <si>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</si>
  <si>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</si>
  <si>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</si>
  <si>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</si>
  <si>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</si>
  <si>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</si>
  <si>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</si>
  <si>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</si>
  <si>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</si>
  <si>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</si>
  <si>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</si>
  <si>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</si>
  <si>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</si>
  <si>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</si>
  <si>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</si>
  <si>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</si>
  <si>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</si>
  <si>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</si>
  <si>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</si>
  <si>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</si>
  <si>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</si>
  <si>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</si>
  <si>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</si>
  <si>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</si>
  <si>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</si>
  <si>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</si>
  <si>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</si>
  <si>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</si>
  <si>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</si>
  <si>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</si>
  <si>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</si>
  <si>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</si>
  <si>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</si>
  <si>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</si>
  <si>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</si>
  <si>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</si>
  <si>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</si>
  <si>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</si>
  <si>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</si>
  <si>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</si>
  <si>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</si>
  <si>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</si>
  <si>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</si>
  <si>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</si>
  <si>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</si>
  <si>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</si>
  <si>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</si>
  <si>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</si>
  <si>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</si>
  <si>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</si>
  <si>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</si>
  <si>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</si>
  <si>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</si>
  <si>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</si>
  <si>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</si>
  <si>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</si>
  <si>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</si>
  <si>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</si>
  <si>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</si>
  <si>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</si>
  <si>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</si>
  <si>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</si>
  <si>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</si>
  <si>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</si>
  <si>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</si>
  <si>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</si>
  <si>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</si>
  <si>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</si>
  <si>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</si>
  <si>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</si>
  <si>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</si>
  <si>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</si>
  <si>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</si>
  <si>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</si>
  <si>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</si>
  <si>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</si>
  <si>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</si>
  <si>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</si>
  <si>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</si>
  <si>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</si>
  <si>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</si>
  <si>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</si>
  <si>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</si>
  <si>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</si>
  <si>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</si>
  <si>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</si>
  <si>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</si>
  <si>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</si>
  <si>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</si>
  <si>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</si>
  <si>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</si>
  <si>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</si>
  <si>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</si>
  <si>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</si>
  <si>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</si>
  <si>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</si>
  <si>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</si>
  <si>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</si>
  <si>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</si>
  <si>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</si>
  <si>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</si>
  <si>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</si>
  <si>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</si>
  <si>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</si>
  <si>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</si>
  <si>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</si>
  <si>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</si>
  <si>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</si>
  <si>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</si>
  <si>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</si>
  <si>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</si>
  <si>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</si>
  <si>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</si>
  <si>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</si>
  <si>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</si>
  <si>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</si>
  <si>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</si>
  <si>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</si>
  <si>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</si>
  <si>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</si>
  <si>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</si>
  <si>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</si>
  <si>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</si>
  <si>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</si>
  <si>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</si>
  <si>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</si>
  <si>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</si>
  <si>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</si>
  <si>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</si>
  <si>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</si>
  <si>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</si>
  <si>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</si>
  <si>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</si>
  <si>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</si>
  <si>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</si>
  <si>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</si>
  <si>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</si>
  <si>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</si>
  <si>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</si>
  <si>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</si>
  <si>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</si>
  <si>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</si>
  <si>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</si>
  <si>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</si>
  <si>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</si>
  <si>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</si>
  <si>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</si>
  <si>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</si>
  <si>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</si>
  <si>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</si>
  <si>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</si>
  <si>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</si>
  <si>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</si>
  <si>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</si>
  <si>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</si>
  <si>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</si>
  <si>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</si>
  <si>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</si>
  <si>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</si>
  <si>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</si>
  <si>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</si>
  <si>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</si>
  <si>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</si>
  <si>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</si>
  <si>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</si>
  <si>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</si>
  <si>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</si>
  <si>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</si>
  <si>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</si>
  <si>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</si>
  <si>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</si>
  <si>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</si>
  <si>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</si>
  <si>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</si>
  <si>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</si>
  <si>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</si>
  <si>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</si>
  <si>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</si>
  <si>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</si>
  <si>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</si>
  <si>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</si>
  <si>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</si>
  <si>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</si>
  <si>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</si>
  <si>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</si>
  <si>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</si>
  <si>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</si>
  <si>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</si>
  <si>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</si>
  <si>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</si>
  <si>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</si>
  <si>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</si>
  <si>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</si>
  <si>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</si>
  <si>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</si>
  <si>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</si>
  <si>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</si>
  <si>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</si>
  <si>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</si>
  <si>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</si>
  <si>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</si>
  <si>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</si>
  <si>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</si>
  <si>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</si>
  <si>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</si>
  <si>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</si>
  <si>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</si>
  <si>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</si>
  <si>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</si>
  <si>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</si>
  <si>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</si>
  <si>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</si>
  <si>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</si>
  <si>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</si>
  <si>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</si>
  <si>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</si>
  <si>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</si>
  <si>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</si>
  <si>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</si>
  <si>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</si>
  <si>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</si>
  <si>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</si>
  <si>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</si>
  <si>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</si>
  <si>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</si>
  <si>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</si>
  <si>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</si>
  <si>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</si>
  <si>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</si>
  <si>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</si>
  <si>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</si>
  <si>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</si>
  <si>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</si>
  <si>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</si>
  <si>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</si>
  <si>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</si>
  <si>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</si>
  <si>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</si>
  <si>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</si>
  <si>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</si>
  <si>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</si>
  <si>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</si>
  <si>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</si>
  <si>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</si>
  <si>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</si>
  <si>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</si>
  <si>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</si>
  <si>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</si>
  <si>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</si>
  <si>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</si>
  <si>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</si>
  <si>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</si>
  <si>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</si>
  <si>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</si>
  <si>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</si>
  <si>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</si>
  <si>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</si>
  <si>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</si>
  <si>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</si>
  <si>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</si>
  <si>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</si>
  <si>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</si>
  <si>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</si>
  <si>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</si>
  <si>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</si>
  <si>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</si>
  <si>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</si>
  <si>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</si>
  <si>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</si>
  <si>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</si>
  <si>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</si>
  <si>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</si>
  <si>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</si>
  <si>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</si>
  <si>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</si>
  <si>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</si>
  <si>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</si>
  <si>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</si>
  <si>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</si>
  <si>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</si>
  <si>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</si>
  <si>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</si>
  <si>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</si>
  <si>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</si>
  <si>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</si>
  <si>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</si>
  <si>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</si>
  <si>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</si>
  <si>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</si>
  <si>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</si>
  <si>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</si>
  <si>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</si>
  <si>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</si>
  <si>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</si>
  <si>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</si>
  <si>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</si>
  <si>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</si>
  <si>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</si>
  <si>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</si>
  <si>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</si>
  <si>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</si>
  <si>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</si>
  <si>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</si>
  <si>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</si>
  <si>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</si>
  <si>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</si>
  <si>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</si>
  <si>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</si>
  <si>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</si>
  <si>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</si>
  <si>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</si>
  <si>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</si>
  <si>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</si>
  <si>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</si>
  <si>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</si>
  <si>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</si>
  <si>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</si>
  <si>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</si>
  <si>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</si>
  <si>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</si>
  <si>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</si>
  <si>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</si>
  <si>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</si>
  <si>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</si>
  <si>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</si>
  <si>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</si>
  <si>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</si>
  <si>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</si>
  <si>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</si>
  <si>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</si>
  <si>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</si>
  <si>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</si>
  <si>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</si>
  <si>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</si>
  <si>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</si>
  <si>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</si>
  <si>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</si>
  <si>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</si>
  <si>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</si>
  <si>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</si>
  <si>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</si>
  <si>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</si>
  <si>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</si>
  <si>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</si>
  <si>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</si>
  <si>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</si>
  <si>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</si>
  <si>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</si>
  <si>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</si>
  <si>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</si>
  <si>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</si>
  <si>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</si>
  <si>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</si>
  <si>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</si>
  <si>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</si>
  <si>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</si>
  <si>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</si>
  <si>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</si>
  <si>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</si>
  <si>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</si>
  <si>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</si>
  <si>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</si>
  <si>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</si>
  <si>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</si>
  <si>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</si>
  <si>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</si>
  <si>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</si>
  <si>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</si>
  <si>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</si>
  <si>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</si>
  <si>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</si>
  <si>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</si>
  <si>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</si>
  <si>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</si>
  <si>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</si>
  <si>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</si>
  <si>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</si>
  <si>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</si>
  <si>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</si>
  <si>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</si>
  <si>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</si>
  <si>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</si>
  <si>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</si>
  <si>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</si>
  <si>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</si>
  <si>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</si>
  <si>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</si>
  <si>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</si>
  <si>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</si>
  <si>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</si>
  <si>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</si>
  <si>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</si>
  <si>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</si>
  <si>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</si>
  <si>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</si>
  <si>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</si>
  <si>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</si>
  <si>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</si>
  <si>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</si>
  <si>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</si>
  <si>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</si>
  <si>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</si>
  <si>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</si>
  <si>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</si>
  <si>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</si>
  <si>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</si>
  <si>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</si>
  <si>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</si>
  <si>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</si>
  <si>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</si>
  <si>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</si>
  <si>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</si>
  <si>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</si>
  <si>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</si>
  <si>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</si>
  <si>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</si>
  <si>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</si>
  <si>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</si>
  <si>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</si>
  <si>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</si>
  <si>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</si>
  <si>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</si>
  <si>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</si>
  <si>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</si>
  <si>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</si>
  <si>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</si>
  <si>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</si>
  <si>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</si>
  <si>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</si>
  <si>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</si>
  <si>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</si>
  <si>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</si>
  <si>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</si>
  <si>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</si>
  <si>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</si>
  <si>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</si>
  <si>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</si>
  <si>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</si>
  <si>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</si>
  <si>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</si>
  <si>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</si>
  <si>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</si>
  <si>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</si>
  <si>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</si>
  <si>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</si>
  <si>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</si>
  <si>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</si>
  <si>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</si>
  <si>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</si>
  <si>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</si>
  <si>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</si>
  <si>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</si>
  <si>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</si>
  <si>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</si>
  <si>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</si>
  <si>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</si>
  <si>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</si>
  <si>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</si>
  <si>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</si>
  <si>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</si>
  <si>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</si>
  <si>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</si>
  <si>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</si>
  <si>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</si>
  <si>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</si>
  <si>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</si>
  <si>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</si>
  <si>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</si>
  <si>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</si>
  <si>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</si>
  <si>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</si>
  <si>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</si>
  <si>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</si>
  <si>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</si>
  <si>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</si>
  <si>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</si>
  <si>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</si>
  <si>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</si>
  <si>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</si>
  <si>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</si>
  <si>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</si>
  <si>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</si>
  <si>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</si>
  <si>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</si>
  <si>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</si>
  <si>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</si>
  <si>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</si>
  <si>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</si>
  <si>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</si>
  <si>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</si>
  <si>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</si>
  <si>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</si>
  <si>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</si>
  <si>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</si>
  <si>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</si>
  <si>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</si>
  <si>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</si>
  <si>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</si>
  <si>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</si>
  <si>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</si>
  <si>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</si>
  <si>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</si>
  <si>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</si>
  <si>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</si>
  <si>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</si>
  <si>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</si>
  <si>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</si>
  <si>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</si>
  <si>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</si>
  <si>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</si>
  <si>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</si>
  <si>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</si>
  <si>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</si>
  <si>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</si>
  <si>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</si>
  <si>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</si>
  <si>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</si>
  <si>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</si>
  <si>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</si>
  <si>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</si>
  <si>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</si>
  <si>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</si>
  <si>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</si>
  <si>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</si>
  <si>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</si>
  <si>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</si>
  <si>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</si>
  <si>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</si>
  <si>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</si>
  <si>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</si>
  <si>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</si>
  <si>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</si>
  <si>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</si>
  <si>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</si>
  <si>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</si>
  <si>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</si>
  <si>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</si>
  <si>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</si>
  <si>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</si>
  <si>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</si>
  <si>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</si>
  <si>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</si>
  <si>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</si>
  <si>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</si>
  <si>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</si>
  <si>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</si>
  <si>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</si>
  <si>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</si>
  <si>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</si>
  <si>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</si>
  <si>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</si>
  <si>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</si>
  <si>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</si>
  <si>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</si>
  <si>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</si>
  <si>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</si>
  <si>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</si>
  <si>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</si>
  <si>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</si>
  <si>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</si>
  <si>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</si>
  <si>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</si>
  <si>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</si>
  <si>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</si>
  <si>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</si>
  <si>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</si>
  <si>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</si>
  <si>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</si>
  <si>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</si>
  <si>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</si>
  <si>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</si>
  <si>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</si>
  <si>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</si>
  <si>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</si>
  <si>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</si>
  <si>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</si>
  <si>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</si>
  <si>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</si>
  <si>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</si>
  <si>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</si>
  <si>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</si>
  <si>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</si>
  <si>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</si>
  <si>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</si>
  <si>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</si>
  <si>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</si>
  <si>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</si>
  <si>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</si>
  <si>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</si>
  <si>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</si>
  <si>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</si>
  <si>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</si>
  <si>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</si>
  <si>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</si>
  <si>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</si>
  <si>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</si>
  <si>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</si>
  <si>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</si>
  <si>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</si>
  <si>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</si>
  <si>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</si>
  <si>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</si>
  <si>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</si>
  <si>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</si>
  <si>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</si>
  <si>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</si>
  <si>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</si>
  <si>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</si>
  <si>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</si>
  <si>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</si>
  <si>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</si>
  <si>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</si>
  <si>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</si>
  <si>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</si>
  <si>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</si>
  <si>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</si>
  <si>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</si>
  <si>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</si>
  <si>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</si>
  <si>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</si>
  <si>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</si>
  <si>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</si>
  <si>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</si>
  <si>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</si>
  <si>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</si>
  <si>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</si>
  <si>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</si>
  <si>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</si>
  <si>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</si>
  <si>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</si>
  <si>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</si>
  <si>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</si>
  <si>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</si>
  <si>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</si>
  <si>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</si>
  <si>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</si>
  <si>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</si>
  <si>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</si>
  <si>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</si>
  <si>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</si>
  <si>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</si>
  <si>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</si>
  <si>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</si>
  <si>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</si>
  <si>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</si>
  <si>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</si>
  <si>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</si>
  <si>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</si>
  <si>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</si>
  <si>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</si>
  <si>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</si>
  <si>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</si>
  <si>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</si>
  <si>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</si>
  <si>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</si>
  <si>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</si>
  <si>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</si>
  <si>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</si>
  <si>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</si>
  <si>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</si>
  <si>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</si>
  <si>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</si>
  <si>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</si>
  <si>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</si>
  <si>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</si>
  <si>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</si>
  <si>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</si>
  <si>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</si>
  <si>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</si>
  <si>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</si>
  <si>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</si>
  <si>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</si>
  <si>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</si>
  <si>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</si>
  <si>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</si>
  <si>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</si>
  <si>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</si>
  <si>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</si>
  <si>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</si>
  <si>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</si>
  <si>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</si>
  <si>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</si>
  <si>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</si>
  <si>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</si>
  <si>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</si>
  <si>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</si>
  <si>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</si>
  <si>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</si>
  <si>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</si>
  <si>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</si>
  <si>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</si>
  <si>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</si>
  <si>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</si>
  <si>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</si>
  <si>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</si>
  <si>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</si>
  <si>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</si>
  <si>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</si>
  <si>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</si>
  <si>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</si>
  <si>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</si>
  <si>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</si>
  <si>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</si>
  <si>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</si>
  <si>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</si>
  <si>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</si>
  <si>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</si>
  <si>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</si>
  <si>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</si>
  <si>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</si>
  <si>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</si>
  <si>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</si>
  <si>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</si>
  <si>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</si>
  <si>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</si>
  <si>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</si>
  <si>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</si>
  <si>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</si>
  <si>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</si>
  <si>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</si>
  <si>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</si>
  <si>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</si>
  <si>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</si>
  <si>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</si>
  <si>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</si>
  <si>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</si>
  <si>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</si>
  <si>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</si>
  <si>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</si>
  <si>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</si>
  <si>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</si>
  <si>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</si>
  <si>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</si>
  <si>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</si>
  <si>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</si>
  <si>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</si>
  <si>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</si>
  <si>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</si>
  <si>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</si>
  <si>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</si>
  <si>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</si>
  <si>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</si>
  <si>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</si>
  <si>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</si>
  <si>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</si>
  <si>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</si>
  <si>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</si>
  <si>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</si>
  <si>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</si>
  <si>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</si>
  <si>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</si>
  <si>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</si>
  <si>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</si>
  <si>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</si>
  <si>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</si>
  <si>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</si>
  <si>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</si>
  <si>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</si>
  <si>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</si>
  <si>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</si>
  <si>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</si>
  <si>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</si>
  <si>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</si>
  <si>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</si>
  <si>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</si>
  <si>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</si>
  <si>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</si>
  <si>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</si>
  <si>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</si>
  <si>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</si>
  <si>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</si>
  <si>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</si>
  <si>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</si>
  <si>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</si>
  <si>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</si>
  <si>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</si>
  <si>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</si>
  <si>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</si>
  <si>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</si>
  <si>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</si>
  <si>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</si>
  <si>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</si>
  <si>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</si>
  <si>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</si>
  <si>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</si>
  <si>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</si>
  <si>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</si>
  <si>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</si>
  <si>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</si>
  <si>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</si>
  <si>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</si>
  <si>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</si>
  <si>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</si>
  <si>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</si>
  <si>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</si>
  <si>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</si>
  <si>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</si>
  <si>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</si>
  <si>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</si>
  <si>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</si>
  <si>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</si>
  <si>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</si>
  <si>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</si>
  <si>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</si>
  <si>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</si>
  <si>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</si>
  <si>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</si>
  <si>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</si>
  <si>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</si>
  <si>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</si>
  <si>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</si>
  <si>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</si>
  <si>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</si>
  <si>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</si>
  <si>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</si>
  <si>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</si>
  <si>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</si>
  <si>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</si>
  <si>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</si>
  <si>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</si>
  <si>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</si>
  <si>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</si>
  <si>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</si>
  <si>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</si>
  <si>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</si>
  <si>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</si>
  <si>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</si>
  <si>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</si>
  <si>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</si>
  <si>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</si>
  <si>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</si>
  <si>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</si>
  <si>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</si>
  <si>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</si>
  <si>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</si>
  <si>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</si>
  <si>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</si>
  <si>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</si>
  <si>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</si>
  <si>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</si>
  <si>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</si>
  <si>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</si>
  <si>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</si>
  <si>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</si>
  <si>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</si>
  <si>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</si>
  <si>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</si>
  <si>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</si>
  <si>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</si>
  <si>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</si>
  <si>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</si>
  <si>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</si>
  <si>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</si>
  <si>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</si>
  <si>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</si>
  <si>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</si>
  <si>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</si>
  <si>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</si>
  <si>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</si>
  <si>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</si>
  <si>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</si>
  <si>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</si>
  <si>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</si>
  <si>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</si>
  <si>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</si>
  <si>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</si>
  <si>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</si>
  <si>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</si>
  <si>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</si>
  <si>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</si>
  <si>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</si>
  <si>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</si>
  <si>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</si>
  <si>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</si>
  <si>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</si>
  <si>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</si>
  <si>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</si>
  <si>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</si>
  <si>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</si>
  <si>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</si>
  <si>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</si>
  <si>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</si>
  <si>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</si>
  <si>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</si>
  <si>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</si>
  <si>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</si>
  <si>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</si>
  <si>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</si>
  <si>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</si>
  <si>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</si>
  <si>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</si>
  <si>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</si>
  <si>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</si>
  <si>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</si>
  <si>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</si>
  <si>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</si>
  <si>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</si>
  <si>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</si>
  <si>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</si>
  <si>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</si>
  <si>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</si>
  <si>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</si>
  <si>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</si>
  <si>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</si>
  <si>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</si>
  <si>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</si>
  <si>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</si>
  <si>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</si>
  <si>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</si>
  <si>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</si>
  <si>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</si>
  <si>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</si>
  <si>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</si>
  <si>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</si>
  <si>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</si>
  <si>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</si>
  <si>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</si>
  <si>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</si>
  <si>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</si>
  <si>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</si>
  <si>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</si>
  <si>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</si>
  <si>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</si>
  <si>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</si>
  <si>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</si>
  <si>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</si>
  <si>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</si>
  <si>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</si>
  <si>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</si>
  <si>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</si>
  <si>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</si>
  <si>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</si>
  <si>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</si>
  <si>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</si>
  <si>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</si>
  <si>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</si>
  <si>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</si>
  <si>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</si>
  <si>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</si>
  <si>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</si>
  <si>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</si>
  <si>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</si>
  <si>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</si>
  <si>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</si>
  <si>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</si>
  <si>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</si>
  <si>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</si>
  <si>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</si>
  <si>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</si>
  <si>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</si>
  <si>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</si>
  <si>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</si>
  <si>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</si>
  <si>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</si>
  <si>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</si>
  <si>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</si>
  <si>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</si>
  <si>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</si>
  <si>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</si>
  <si>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</si>
  <si>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</si>
  <si>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</si>
  <si>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</si>
  <si>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</si>
  <si>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</si>
  <si>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</si>
  <si>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</si>
  <si>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</si>
  <si>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</si>
  <si>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</si>
  <si>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</si>
  <si>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</si>
  <si>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</si>
  <si>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</si>
  <si>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</si>
  <si>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</si>
  <si>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</si>
  <si>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</si>
  <si>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</si>
  <si>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</si>
  <si>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</si>
  <si>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</si>
  <si>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</si>
  <si>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</si>
  <si>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</si>
  <si>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</si>
  <si>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</si>
  <si>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</si>
  <si>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</si>
  <si>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</si>
  <si>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</si>
  <si>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</si>
  <si>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</si>
  <si>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</si>
  <si>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</si>
  <si>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</si>
  <si>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</si>
  <si>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</si>
  <si>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</si>
  <si>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</si>
  <si>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</si>
  <si>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</si>
  <si>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</si>
  <si>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</si>
  <si>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</si>
  <si>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</si>
  <si>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</si>
  <si>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</si>
  <si>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</si>
  <si>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</si>
  <si>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</si>
  <si>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</si>
  <si>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</si>
  <si>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</si>
  <si>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</si>
  <si>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</si>
  <si>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</si>
  <si>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</si>
  <si>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</si>
  <si>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</si>
  <si>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</si>
  <si>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</si>
  <si>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</si>
  <si>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</si>
  <si>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</si>
  <si>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</si>
  <si>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</si>
  <si>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</si>
  <si>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</si>
  <si>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</si>
  <si>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</si>
  <si>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</si>
  <si>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</si>
  <si>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</si>
  <si>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</si>
  <si>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</si>
  <si>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</si>
  <si>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</si>
  <si>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</si>
  <si>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</si>
  <si>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</si>
  <si>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</si>
  <si>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</si>
  <si>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</si>
  <si>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</si>
  <si>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</si>
  <si>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</si>
  <si>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</si>
  <si>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</si>
  <si>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</si>
  <si>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</si>
  <si>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</si>
  <si>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</si>
  <si>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</si>
  <si>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</si>
  <si>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</si>
  <si>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</si>
  <si>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</si>
  <si>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</si>
  <si>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</si>
  <si>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</si>
  <si>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</si>
  <si>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</si>
  <si>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</si>
  <si>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</si>
  <si>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</si>
  <si>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</si>
  <si>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</si>
  <si>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</si>
  <si>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</si>
  <si>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</si>
  <si>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</si>
  <si>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</si>
  <si>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</si>
  <si>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</si>
  <si>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</si>
  <si>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</si>
  <si>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</si>
  <si>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</si>
  <si>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</si>
  <si>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</si>
  <si>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</si>
  <si>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</si>
  <si>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</si>
  <si>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</si>
  <si>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</si>
  <si>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</si>
  <si>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</si>
  <si>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</si>
  <si>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</si>
  <si>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</si>
  <si>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</si>
  <si>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</si>
  <si>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</si>
  <si>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</si>
  <si>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</si>
  <si>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</si>
  <si>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</si>
  <si>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</si>
  <si>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</si>
  <si>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</si>
  <si>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</si>
  <si>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</si>
  <si>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</si>
  <si>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</si>
  <si>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</si>
  <si>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</si>
  <si>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</si>
  <si>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</si>
  <si>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</si>
  <si>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</si>
  <si>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</si>
  <si>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</si>
  <si>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</si>
  <si>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</si>
  <si>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</si>
  <si>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</si>
  <si>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</si>
  <si>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</si>
  <si>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</si>
  <si>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</si>
  <si>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</si>
  <si>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</si>
  <si>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</si>
  <si>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</si>
  <si>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</si>
  <si>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</si>
  <si>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</si>
  <si>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</si>
  <si>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</si>
  <si>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</si>
  <si>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</si>
  <si>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</si>
  <si>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</si>
  <si>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</si>
  <si>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</si>
  <si>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</si>
  <si>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</si>
  <si>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</si>
  <si>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</si>
  <si>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</si>
  <si>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</si>
  <si>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</si>
  <si>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</si>
  <si>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</si>
  <si>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</si>
  <si>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</si>
  <si>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</si>
  <si>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</si>
  <si>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</si>
  <si>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</si>
  <si>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</si>
  <si>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</si>
  <si>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</si>
  <si>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</si>
  <si>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</si>
  <si>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</si>
  <si>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</si>
  <si>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</si>
  <si>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</si>
  <si>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</si>
  <si>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</si>
  <si>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</si>
  <si>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</si>
  <si>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</si>
  <si>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</si>
  <si>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</si>
  <si>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</si>
  <si>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</si>
  <si>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</si>
  <si>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</si>
  <si>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</si>
  <si>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</si>
  <si>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</si>
  <si>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</si>
  <si>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</si>
  <si>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</si>
  <si>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</si>
  <si>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</si>
  <si>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</si>
  <si>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</si>
  <si>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</si>
  <si>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</si>
  <si>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</si>
  <si>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</si>
  <si>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</si>
  <si>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</si>
  <si>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</si>
  <si>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</si>
  <si>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</si>
  <si>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</si>
  <si>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</si>
  <si>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</si>
  <si>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</si>
  <si>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</si>
  <si>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</si>
  <si>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</si>
  <si>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</si>
  <si>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</si>
  <si>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</si>
  <si>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</si>
  <si>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</si>
  <si>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</si>
  <si>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</si>
  <si>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</si>
  <si>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</si>
  <si>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</si>
  <si>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</si>
  <si>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</si>
  <si>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</si>
  <si>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</si>
  <si>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</si>
  <si>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</si>
  <si>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</si>
  <si>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</si>
  <si>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</si>
  <si>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</si>
  <si>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</si>
  <si>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</si>
  <si>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</si>
  <si>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</si>
  <si>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</si>
  <si>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</si>
  <si>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</si>
  <si>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</si>
  <si>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</si>
  <si>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</si>
  <si>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</si>
  <si>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</si>
  <si>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</si>
  <si>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</si>
  <si>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</si>
  <si>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</si>
  <si>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</si>
  <si>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</si>
  <si>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</si>
  <si>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</si>
  <si>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</si>
  <si>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</si>
  <si>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</si>
  <si>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</si>
  <si>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</si>
  <si>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</si>
  <si>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</si>
  <si>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</si>
  <si>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</si>
  <si>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</si>
  <si>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</si>
  <si>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</si>
  <si>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</si>
  <si>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</si>
  <si>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</si>
  <si>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</si>
  <si>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</si>
  <si>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</si>
  <si>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</si>
  <si>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</si>
  <si>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</si>
  <si>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</si>
  <si>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</si>
  <si>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</si>
  <si>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</si>
  <si>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</si>
  <si>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</si>
  <si>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</si>
  <si>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</si>
  <si>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</si>
  <si>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</si>
  <si>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</si>
  <si>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</si>
  <si>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</si>
  <si>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</si>
  <si>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</si>
  <si>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</si>
  <si>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</si>
  <si>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</si>
  <si>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</si>
  <si>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</si>
  <si>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</si>
  <si>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</si>
  <si>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</si>
  <si>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</si>
  <si>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</si>
  <si>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</si>
  <si>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</si>
  <si>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</si>
  <si>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</si>
  <si>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</si>
  <si>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</si>
  <si>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</si>
  <si>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</si>
  <si>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</si>
  <si>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</si>
  <si>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</si>
  <si>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</si>
  <si>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</si>
  <si>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</si>
  <si>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</si>
  <si>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</si>
  <si>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</si>
  <si>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</si>
  <si>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</si>
  <si>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</si>
  <si>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</si>
  <si>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</si>
  <si>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</si>
  <si>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</si>
  <si>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</si>
  <si>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</si>
  <si>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</si>
  <si>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</si>
  <si>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</si>
  <si>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</si>
  <si>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</si>
  <si>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</si>
  <si>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</si>
  <si>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</si>
  <si>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</si>
  <si>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</si>
  <si>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</si>
  <si>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</si>
  <si>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</si>
  <si>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</si>
  <si>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</si>
  <si>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</si>
  <si>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</si>
  <si>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</si>
  <si>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</si>
  <si>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</si>
  <si>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</si>
  <si>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</si>
  <si>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</si>
  <si>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</si>
  <si>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</si>
  <si>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</si>
  <si>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</si>
  <si>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</si>
  <si>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</si>
  <si>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</si>
  <si>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</si>
  <si>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</si>
  <si>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</si>
  <si>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</si>
  <si>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</si>
  <si>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</si>
  <si>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</si>
  <si>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</si>
  <si>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</si>
  <si>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</si>
  <si>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</si>
  <si>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</si>
  <si>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</si>
  <si>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</si>
  <si>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</si>
  <si>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</si>
  <si>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</si>
  <si>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</si>
  <si>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</si>
  <si>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</si>
  <si>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</si>
  <si>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</si>
  <si>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</si>
  <si>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</si>
  <si>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</si>
  <si>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</si>
  <si>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</si>
  <si>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</si>
  <si>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</si>
  <si>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</si>
  <si>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</si>
  <si>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</si>
  <si>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</si>
  <si>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</si>
  <si>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</si>
  <si>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</si>
  <si>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</si>
  <si>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</si>
  <si>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</si>
  <si>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</si>
  <si>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</si>
  <si>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</si>
  <si>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</si>
  <si>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</si>
  <si>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</si>
  <si>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</si>
  <si>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</si>
  <si>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</si>
  <si>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</si>
  <si>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</si>
  <si>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</si>
  <si>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</si>
  <si>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</si>
  <si>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</si>
  <si>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</si>
  <si>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</si>
  <si>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</si>
  <si>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</si>
  <si>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</si>
  <si>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</si>
  <si>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</si>
  <si>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</si>
  <si>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</si>
  <si>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</si>
  <si>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</si>
  <si>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</si>
  <si>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</si>
  <si>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</si>
  <si>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</si>
  <si>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</si>
  <si>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</si>
  <si>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</si>
  <si>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</si>
  <si>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</si>
  <si>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</si>
  <si>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</si>
  <si>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</si>
  <si>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</si>
  <si>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</si>
  <si>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</si>
  <si>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</si>
  <si>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</si>
  <si>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</si>
  <si>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</si>
  <si>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</si>
  <si>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</si>
  <si>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</si>
  <si>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</si>
  <si>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</si>
  <si>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</si>
  <si>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</si>
  <si>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</si>
  <si>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</si>
  <si>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</si>
  <si>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</si>
  <si>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</si>
  <si>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</si>
  <si>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</si>
  <si>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</si>
  <si>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</si>
  <si>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</si>
  <si>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</si>
  <si>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</si>
  <si>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</si>
  <si>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</si>
  <si>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</si>
  <si>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</si>
  <si>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</si>
  <si>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</si>
  <si>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</si>
  <si>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</si>
  <si>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</si>
  <si>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</si>
  <si>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</si>
  <si>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</si>
  <si>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</si>
  <si>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</si>
  <si>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</si>
  <si>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</si>
  <si>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</si>
  <si>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</si>
  <si>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</si>
  <si>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</si>
  <si>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</si>
  <si>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</si>
  <si>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</si>
  <si>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</si>
  <si>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</si>
  <si>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</si>
  <si>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</si>
  <si>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</si>
  <si>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</si>
  <si>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</si>
  <si>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</si>
  <si>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</si>
  <si>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</si>
  <si>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</si>
  <si>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</si>
  <si>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</si>
  <si>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</si>
  <si>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</si>
  <si>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</si>
  <si>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</si>
  <si>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</si>
  <si>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</si>
  <si>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</si>
  <si>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</si>
  <si>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</si>
  <si>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</si>
  <si>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</si>
  <si>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</si>
  <si>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</si>
  <si>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</si>
  <si>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</si>
  <si>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</si>
  <si>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</si>
  <si>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</si>
  <si>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</si>
  <si>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</si>
  <si>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</si>
  <si>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</si>
  <si>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</si>
  <si>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</si>
  <si>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</si>
  <si>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</si>
  <si>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</si>
  <si>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</si>
  <si>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</si>
  <si>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</si>
  <si>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</si>
  <si>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</si>
  <si>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</si>
  <si>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</si>
  <si>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</si>
  <si>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</si>
  <si>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</si>
  <si>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</si>
  <si>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</si>
  <si>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</si>
  <si>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</si>
  <si>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</si>
  <si>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</si>
  <si>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</si>
  <si>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</si>
  <si>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</si>
  <si>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</si>
  <si>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</si>
  <si>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</si>
  <si>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</si>
  <si>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</si>
  <si>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</si>
  <si>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</si>
  <si>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</si>
  <si>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</si>
  <si>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</si>
  <si>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</si>
  <si>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</si>
  <si>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</si>
  <si>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</si>
  <si>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</si>
  <si>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</si>
  <si>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</si>
  <si>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</si>
  <si>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</si>
  <si>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</si>
  <si>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</si>
  <si>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</si>
  <si>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</si>
  <si>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</si>
  <si>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</si>
  <si>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</si>
  <si>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</si>
  <si>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</si>
  <si>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</si>
  <si>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</si>
  <si>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</si>
  <si>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</si>
  <si>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</si>
  <si>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</si>
  <si>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</si>
  <si>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</si>
  <si>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</si>
  <si>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</si>
  <si>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</si>
  <si>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</si>
  <si>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</si>
  <si>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</si>
  <si>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</si>
  <si>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</si>
  <si>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</si>
  <si>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</si>
  <si>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</si>
  <si>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</si>
  <si>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</si>
  <si>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</si>
  <si>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</si>
  <si>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</si>
  <si>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</si>
  <si>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</si>
  <si>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</si>
  <si>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</si>
  <si>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</si>
  <si>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</si>
  <si>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</si>
  <si>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</si>
  <si>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</si>
  <si>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</si>
  <si>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</si>
  <si>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</si>
  <si>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</si>
  <si>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</si>
  <si>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</si>
  <si>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</si>
  <si>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</si>
  <si>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</si>
  <si>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</si>
  <si>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</si>
  <si>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</si>
  <si>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</si>
  <si>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</si>
  <si>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</si>
  <si>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</si>
  <si>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</si>
  <si>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</si>
  <si>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</si>
  <si>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</si>
  <si>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</si>
  <si>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</si>
  <si>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</si>
  <si>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</si>
  <si>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</si>
  <si>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</si>
  <si>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</si>
  <si>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</si>
  <si>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</si>
  <si>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</si>
  <si>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</si>
  <si>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</si>
  <si>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</si>
  <si>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</si>
  <si>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</si>
  <si>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</si>
  <si>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</si>
  <si>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</si>
  <si>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</si>
  <si>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</si>
  <si>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</si>
  <si>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</si>
  <si>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</si>
  <si>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</si>
  <si>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</si>
  <si>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</si>
  <si>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</si>
  <si>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</si>
  <si>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</si>
  <si>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</si>
  <si>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</si>
  <si>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</si>
  <si>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</si>
  <si>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</si>
  <si>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</si>
  <si>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</si>
  <si>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</si>
  <si>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</si>
  <si>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</si>
  <si>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</si>
  <si>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</si>
  <si>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</si>
  <si>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</si>
  <si>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</si>
  <si>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</si>
  <si>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</si>
  <si>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</si>
  <si>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</si>
  <si>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</si>
  <si>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</si>
  <si>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</si>
  <si>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</si>
  <si>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</si>
  <si>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</si>
  <si>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</si>
  <si>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</si>
  <si>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</si>
  <si>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</si>
  <si>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</si>
  <si>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</si>
  <si>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</si>
  <si>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</si>
  <si>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</si>
  <si>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</si>
  <si>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</si>
  <si>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</si>
  <si>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</si>
  <si>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</si>
  <si>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</si>
  <si>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</si>
  <si>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</si>
  <si>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</si>
  <si>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</si>
  <si>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</si>
  <si>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</si>
  <si>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</si>
  <si>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</si>
  <si>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</si>
  <si>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</si>
  <si>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</si>
  <si>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</si>
  <si>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</si>
  <si>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</si>
  <si>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</si>
  <si>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</si>
  <si>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</si>
  <si>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</si>
  <si>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</si>
  <si>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</si>
  <si>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</si>
  <si>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</si>
  <si>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</si>
  <si>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</si>
  <si>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</si>
  <si>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</si>
  <si>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</si>
  <si>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</si>
  <si>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</si>
  <si>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</si>
  <si>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</si>
  <si>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</si>
  <si>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</si>
  <si>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</si>
  <si>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</si>
  <si>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</si>
  <si>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</si>
  <si>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</si>
  <si>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</si>
  <si>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</si>
  <si>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</si>
  <si>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</si>
  <si>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</si>
  <si>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</si>
  <si>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</si>
  <si>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</si>
  <si>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</si>
  <si>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</si>
  <si>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</si>
  <si>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</si>
  <si>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</si>
  <si>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</si>
  <si>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</si>
  <si>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</si>
  <si>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</si>
  <si>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</si>
  <si>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</si>
  <si>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</si>
  <si>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</si>
  <si>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</si>
  <si>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</si>
  <si>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</si>
  <si>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</si>
  <si>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</si>
  <si>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</si>
  <si>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</si>
  <si>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</si>
  <si>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</si>
  <si>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</si>
  <si>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</si>
  <si>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</si>
  <si>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</si>
  <si>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</si>
  <si>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</si>
  <si>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</si>
  <si>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</si>
  <si>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</si>
  <si>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</si>
  <si>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</si>
  <si>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</si>
  <si>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</si>
  <si>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</si>
  <si>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</si>
  <si>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</si>
  <si>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</si>
  <si>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</si>
  <si>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</si>
  <si>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</si>
  <si>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</si>
  <si>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</si>
  <si>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</si>
  <si>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</si>
  <si>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</si>
  <si>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</si>
  <si>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</si>
  <si>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</si>
  <si>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</si>
  <si>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</si>
  <si>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</si>
  <si>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</si>
  <si>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</si>
  <si>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</si>
  <si>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</si>
  <si>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</si>
  <si>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</si>
  <si>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</si>
  <si>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</si>
  <si>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</si>
  <si>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</si>
  <si>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</si>
  <si>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</si>
  <si>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</si>
  <si>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</si>
  <si>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</si>
  <si>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</si>
  <si>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</si>
  <si>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</si>
  <si>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</si>
  <si>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</si>
  <si>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</si>
  <si>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</si>
  <si>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</si>
  <si>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</si>
  <si>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</si>
  <si>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</si>
  <si>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</si>
  <si>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</si>
  <si>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</si>
  <si>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</si>
  <si>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</si>
  <si>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</si>
  <si>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</si>
  <si>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</si>
  <si>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</si>
  <si>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</si>
  <si>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</si>
  <si>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</si>
  <si>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</si>
  <si>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</si>
  <si>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</si>
  <si>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</si>
  <si>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</si>
  <si>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</si>
  <si>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</si>
  <si>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</si>
  <si>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</si>
  <si>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</si>
  <si>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</si>
  <si>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</si>
  <si>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</si>
  <si>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</si>
  <si>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</si>
  <si>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</si>
  <si>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</si>
  <si>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</si>
  <si>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</si>
  <si>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</si>
  <si>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</si>
  <si>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</si>
  <si>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</si>
  <si>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</si>
  <si>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</si>
  <si>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</si>
  <si>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</si>
  <si>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</si>
  <si>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</si>
  <si>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</si>
  <si>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</si>
  <si>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</si>
  <si>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</si>
  <si>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</si>
  <si>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</si>
  <si>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</si>
  <si>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</si>
  <si>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</si>
  <si>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</si>
  <si>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</si>
  <si>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</si>
  <si>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</si>
  <si>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</si>
  <si>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</si>
  <si>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</si>
  <si>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</si>
  <si>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</si>
  <si>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</si>
  <si>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</si>
  <si>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</si>
  <si>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</si>
  <si>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</si>
  <si>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</si>
  <si>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</si>
  <si>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</si>
  <si>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</si>
  <si>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</si>
  <si>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</si>
  <si>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</si>
  <si>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</si>
  <si>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</si>
  <si>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</si>
  <si>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</si>
  <si>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</si>
  <si>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</si>
  <si>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</si>
  <si>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</si>
  <si>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</si>
  <si>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</si>
  <si>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</si>
  <si>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</si>
  <si>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</si>
  <si>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</si>
  <si>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</si>
  <si>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</si>
  <si>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</si>
  <si>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</si>
  <si>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</si>
  <si>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</si>
  <si>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</si>
  <si>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</si>
  <si>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</si>
  <si>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</si>
  <si>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</si>
  <si>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</si>
  <si>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</si>
  <si>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</si>
  <si>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</si>
  <si>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</si>
  <si>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</si>
  <si>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</si>
  <si>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</si>
  <si>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</si>
  <si>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</si>
  <si>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</si>
  <si>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</si>
  <si>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</si>
  <si>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</si>
  <si>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</si>
  <si>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</si>
  <si>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</si>
  <si>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</si>
  <si>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</si>
  <si>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</si>
  <si>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</si>
  <si>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</si>
  <si>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</si>
  <si>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</si>
  <si>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</si>
  <si>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</si>
  <si>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</si>
  <si>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</si>
  <si>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</si>
  <si>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</si>
  <si>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</si>
  <si>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</si>
  <si>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</si>
  <si>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</si>
  <si>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</si>
  <si>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</si>
  <si>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</si>
  <si>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</si>
  <si>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</si>
  <si>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</si>
  <si>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</si>
  <si>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</si>
  <si>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</si>
  <si>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</si>
  <si>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</si>
  <si>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</si>
  <si>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</si>
  <si>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</si>
  <si>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</si>
  <si>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</si>
  <si>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</si>
  <si>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</si>
  <si>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</si>
  <si>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</si>
  <si>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</si>
  <si>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</si>
  <si>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</si>
  <si>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</si>
  <si>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</si>
  <si>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</si>
  <si>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</si>
  <si>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</si>
  <si>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</si>
  <si>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</si>
  <si>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</si>
  <si>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</si>
  <si>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</si>
  <si>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</si>
  <si>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</si>
  <si>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</si>
  <si>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</si>
  <si>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</si>
  <si>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</si>
  <si>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</si>
  <si>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</si>
  <si>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</si>
  <si>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</si>
  <si>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</si>
  <si>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</si>
  <si>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</si>
  <si>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</si>
  <si>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</si>
  <si>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</si>
  <si>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</si>
  <si>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</si>
  <si>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</si>
  <si>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</si>
  <si>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</si>
  <si>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</si>
  <si>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</si>
  <si>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</si>
  <si>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</si>
  <si>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</si>
  <si>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</si>
  <si>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</si>
  <si>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</si>
  <si>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</si>
  <si>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</si>
  <si>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</si>
  <si>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</si>
  <si>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</si>
  <si>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</si>
  <si>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</si>
  <si>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</si>
  <si>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</si>
  <si>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</si>
  <si>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</si>
  <si>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</si>
  <si>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</si>
  <si>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</si>
  <si>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</si>
  <si>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</si>
  <si>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</si>
  <si>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</si>
  <si>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</si>
  <si>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</si>
  <si>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</si>
  <si>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</si>
  <si>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</si>
  <si>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</si>
  <si>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</si>
  <si>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</si>
  <si>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</si>
  <si>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</si>
  <si>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</si>
  <si>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</si>
  <si>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</si>
  <si>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</si>
  <si>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</si>
  <si>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</si>
  <si>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</si>
  <si>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</si>
  <si>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</si>
  <si>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</si>
  <si>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</si>
  <si>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</si>
  <si>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</si>
  <si>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</si>
  <si>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</si>
  <si>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</si>
  <si>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</si>
  <si>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</si>
  <si>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</si>
  <si>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</si>
  <si>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</si>
  <si>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</si>
  <si>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</si>
  <si>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</si>
  <si>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</si>
  <si>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</si>
  <si>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</si>
  <si>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</si>
  <si>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</si>
  <si>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</si>
  <si>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</si>
  <si>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</si>
  <si>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</si>
  <si>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</si>
  <si>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</si>
  <si>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</si>
  <si>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</si>
  <si>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</si>
  <si>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</si>
  <si>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</si>
  <si>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</si>
  <si>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</si>
  <si>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</si>
  <si>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</si>
  <si>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</si>
  <si>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</si>
  <si>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</si>
  <si>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</si>
  <si>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</si>
  <si>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</si>
  <si>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</si>
  <si>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</si>
  <si>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</si>
  <si>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</si>
  <si>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</si>
  <si>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</si>
  <si>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</si>
  <si>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</si>
  <si>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</si>
  <si>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</si>
  <si>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</si>
  <si>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</si>
  <si>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</si>
  <si>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</si>
  <si>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</si>
  <si>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</si>
  <si>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</si>
  <si>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</si>
  <si>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</si>
  <si>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</si>
  <si>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</si>
  <si>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</si>
  <si>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</si>
  <si>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</si>
  <si>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</si>
  <si>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</si>
  <si>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</si>
  <si>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</si>
  <si>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</si>
  <si>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</si>
  <si>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</si>
  <si>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</si>
  <si>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</si>
  <si>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</si>
  <si>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</si>
  <si>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</si>
  <si>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</si>
  <si>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</si>
  <si>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</si>
  <si>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</si>
  <si>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</si>
  <si>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</si>
  <si>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</si>
  <si>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</si>
  <si>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</si>
  <si>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</si>
  <si>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</si>
  <si>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</si>
  <si>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</si>
  <si>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</si>
  <si>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</si>
  <si>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</si>
  <si>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</si>
  <si>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</si>
  <si>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</si>
  <si>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</si>
  <si>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</si>
  <si>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</si>
  <si>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</si>
  <si>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</si>
  <si>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</si>
  <si>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</si>
  <si>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</si>
  <si>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</si>
  <si>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</si>
  <si>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</si>
  <si>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</si>
  <si>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</si>
  <si>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</si>
  <si>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</si>
  <si>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</si>
  <si>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</si>
  <si>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</si>
  <si>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</si>
  <si>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</si>
  <si>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</si>
  <si>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</si>
  <si>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</si>
  <si>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</si>
  <si>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</si>
  <si>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</si>
  <si>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</si>
  <si>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</si>
  <si>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</si>
  <si>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</si>
  <si>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</si>
  <si>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</si>
  <si>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</si>
  <si>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</si>
  <si>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</si>
  <si>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</si>
  <si>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</si>
  <si>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</si>
  <si>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</si>
  <si>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</si>
  <si>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</si>
  <si>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</si>
  <si>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</si>
  <si>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</si>
  <si>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</si>
  <si>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</si>
  <si>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</si>
  <si>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</si>
  <si>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</si>
  <si>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</si>
  <si>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</si>
  <si>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</si>
  <si>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</si>
  <si>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</si>
  <si>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</si>
  <si>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</si>
  <si>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</si>
  <si>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</si>
  <si>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</si>
  <si>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</si>
  <si>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</si>
  <si>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</si>
  <si>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</si>
  <si>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</si>
  <si>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</si>
  <si>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</si>
  <si>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</si>
  <si>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</si>
  <si>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</si>
  <si>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</si>
  <si>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</si>
  <si>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</si>
  <si>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</si>
  <si>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</si>
  <si>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</si>
  <si>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</si>
  <si>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</si>
  <si>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</si>
  <si>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</si>
  <si>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</si>
  <si>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</si>
  <si>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</si>
  <si>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</si>
  <si>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</si>
  <si>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</si>
  <si>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</si>
  <si>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</si>
  <si>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</si>
  <si>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</si>
  <si>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</si>
  <si>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</si>
  <si>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</si>
  <si>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</si>
  <si>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</si>
  <si>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</si>
  <si>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</si>
  <si>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</si>
  <si>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</si>
  <si>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</si>
  <si>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</si>
  <si>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</si>
  <si>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</si>
  <si>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</si>
  <si>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</si>
  <si>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</si>
  <si>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</si>
  <si>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</si>
  <si>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</si>
  <si>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</si>
  <si>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</si>
  <si>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</si>
  <si>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</si>
  <si>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</si>
  <si>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</si>
  <si>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</si>
  <si>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</si>
  <si>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</si>
  <si>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</si>
  <si>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</si>
  <si>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</si>
  <si>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</si>
  <si>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</si>
  <si>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</si>
  <si>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</si>
  <si>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</si>
  <si>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</si>
  <si>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</si>
  <si>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</si>
  <si>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</si>
  <si>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</si>
  <si>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</si>
  <si>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</si>
  <si>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</si>
  <si>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</si>
  <si>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</si>
  <si>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</si>
  <si>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</si>
  <si>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</si>
  <si>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</si>
  <si>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</si>
  <si>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</si>
  <si>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</si>
  <si>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</si>
  <si>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</si>
  <si>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</si>
  <si>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</si>
  <si>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</si>
  <si>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</si>
  <si>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</si>
  <si>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</si>
  <si>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</si>
  <si>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</si>
  <si>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</si>
  <si>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</si>
  <si>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</si>
  <si>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</si>
  <si>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</si>
  <si>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</si>
  <si>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</si>
  <si>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</si>
  <si>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</si>
  <si>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</si>
  <si>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</si>
  <si>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</si>
  <si>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</si>
  <si>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</si>
  <si>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</si>
  <si>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</si>
  <si>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</si>
  <si>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</si>
  <si>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</si>
  <si>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</si>
  <si>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</si>
  <si>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</si>
  <si>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</si>
  <si>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</si>
  <si>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</si>
  <si>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</si>
  <si>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</si>
  <si>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</si>
  <si>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</si>
  <si>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</si>
  <si>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</si>
  <si>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</si>
  <si>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</si>
  <si>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</si>
  <si>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</si>
  <si>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</si>
  <si>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</si>
  <si>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</si>
  <si>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</si>
  <si>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</si>
  <si>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</si>
  <si>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</si>
  <si>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</si>
  <si>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</si>
  <si>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</si>
  <si>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</si>
  <si>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</si>
  <si>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</si>
  <si>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</si>
  <si>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</si>
  <si>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</si>
  <si>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</si>
  <si>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</si>
  <si>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</si>
  <si>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</si>
  <si>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</si>
  <si>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</si>
  <si>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</si>
  <si>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</si>
  <si>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</si>
  <si>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</si>
  <si>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</si>
  <si>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</si>
  <si>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</si>
  <si>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</si>
  <si>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</si>
  <si>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</si>
  <si>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</si>
  <si>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</si>
  <si>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</si>
  <si>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</si>
  <si>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</si>
  <si>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</si>
  <si>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</si>
  <si>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</si>
  <si>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</si>
  <si>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</si>
  <si>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</si>
  <si>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</si>
  <si>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</si>
  <si>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</si>
  <si>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</si>
  <si>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</si>
  <si>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</si>
  <si>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</si>
  <si>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</si>
  <si>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</si>
  <si>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</si>
  <si>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</si>
  <si>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</si>
  <si>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</si>
  <si>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</si>
  <si>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</si>
  <si>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</si>
  <si>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</si>
  <si>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</si>
  <si>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</si>
  <si>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</si>
  <si>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</si>
  <si>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</si>
  <si>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</si>
  <si>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</si>
  <si>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</si>
  <si>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</si>
  <si>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</si>
  <si>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</si>
  <si>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</si>
  <si>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</si>
  <si>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</si>
  <si>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</si>
  <si>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</si>
  <si>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</si>
  <si>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</si>
  <si>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</si>
  <si>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</si>
  <si>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</si>
  <si>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</si>
  <si>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</si>
  <si>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</si>
  <si>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</si>
  <si>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</si>
  <si>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</si>
  <si>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</si>
  <si>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</si>
  <si>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</si>
  <si>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</si>
  <si>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</si>
  <si>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</si>
  <si>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</si>
  <si>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</si>
  <si>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</si>
  <si>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</si>
  <si>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</si>
  <si>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</si>
  <si>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</si>
  <si>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</si>
  <si>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</si>
  <si>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</si>
  <si>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</si>
  <si>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</si>
  <si>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</si>
  <si>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</si>
  <si>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</si>
  <si>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</si>
  <si>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</si>
  <si>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</si>
  <si>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</si>
  <si>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</si>
  <si>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</si>
  <si>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</si>
  <si>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</si>
  <si>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</si>
  <si>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</si>
  <si>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</si>
  <si>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</si>
  <si>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</si>
  <si>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</si>
  <si>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</si>
  <si>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</si>
  <si>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</si>
  <si>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</si>
  <si>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</si>
  <si>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</si>
  <si>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</si>
  <si>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</si>
  <si>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</si>
  <si>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</si>
  <si>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</si>
  <si>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</si>
  <si>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</si>
  <si>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</si>
  <si>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</si>
  <si>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</si>
  <si>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</si>
  <si>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</si>
  <si>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</si>
  <si>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</si>
  <si>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</si>
  <si>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</si>
  <si>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</si>
  <si>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</si>
  <si>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</si>
  <si>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</si>
  <si>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</si>
  <si>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</si>
  <si>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</si>
  <si>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</si>
  <si>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</si>
  <si>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</si>
  <si>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</si>
  <si>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</si>
  <si>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</si>
  <si>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</si>
  <si>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</si>
  <si>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</si>
  <si>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</si>
  <si>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</si>
  <si>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</si>
  <si>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</si>
  <si>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</si>
  <si>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</si>
  <si>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</si>
  <si>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</si>
  <si>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</si>
  <si>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</si>
  <si>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</si>
  <si>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</si>
  <si>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</si>
  <si>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</si>
  <si>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</si>
  <si>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</si>
  <si>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</si>
  <si>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</si>
  <si>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</si>
  <si>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</si>
  <si>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</si>
  <si>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</si>
  <si>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</si>
  <si>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</si>
  <si>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</si>
  <si>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</si>
  <si>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</si>
  <si>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</si>
  <si>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</si>
  <si>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</si>
  <si>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</si>
  <si>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</si>
  <si>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</si>
  <si>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</si>
  <si>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</si>
  <si>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</si>
  <si>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</si>
  <si>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</si>
  <si>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</si>
  <si>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</si>
  <si>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</si>
  <si>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</si>
  <si>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</si>
  <si>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</si>
  <si>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</si>
  <si>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</si>
  <si>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</si>
  <si>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</si>
  <si>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</si>
  <si>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</si>
  <si>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</si>
  <si>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</si>
  <si>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</si>
  <si>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</si>
  <si>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</si>
  <si>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</si>
  <si>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</si>
  <si>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</si>
  <si>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</si>
  <si>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</si>
  <si>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</si>
  <si>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</si>
  <si>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</si>
  <si>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</si>
  <si>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</si>
  <si>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</si>
  <si>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</si>
  <si>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</si>
  <si>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</si>
  <si>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</si>
  <si>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</si>
  <si>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</si>
  <si>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</si>
  <si>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</si>
  <si>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</si>
  <si>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</si>
  <si>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</si>
  <si>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</si>
  <si>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</si>
  <si>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</si>
  <si>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</si>
  <si>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</si>
  <si>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</si>
  <si>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</si>
  <si>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</si>
  <si>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</si>
  <si>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</si>
  <si>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</si>
  <si>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</si>
  <si>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</si>
  <si>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</si>
  <si>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</si>
  <si>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</si>
  <si>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</si>
  <si>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</si>
  <si>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</si>
  <si>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</si>
  <si>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</si>
  <si>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</si>
  <si>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</si>
  <si>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</si>
  <si>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</si>
  <si>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</si>
  <si>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</si>
  <si>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</si>
  <si>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</si>
  <si>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</si>
  <si>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</si>
  <si>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</si>
  <si>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</si>
  <si>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</si>
  <si>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</si>
  <si>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</si>
  <si>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</si>
  <si>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</si>
  <si>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</si>
  <si>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</si>
  <si>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</si>
  <si>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</si>
  <si>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</si>
  <si>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</si>
  <si>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</si>
  <si>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</si>
  <si>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</si>
  <si>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</si>
  <si>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</si>
  <si>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</si>
  <si>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</si>
  <si>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</si>
  <si>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</si>
  <si>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</si>
  <si>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</si>
  <si>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</si>
  <si>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</si>
  <si>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</si>
  <si>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</si>
  <si>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</si>
  <si>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</si>
  <si>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</si>
  <si>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</si>
  <si>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</si>
  <si>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</si>
  <si>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</si>
  <si>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</si>
  <si>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</si>
  <si>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</si>
  <si>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</si>
  <si>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</si>
  <si>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</si>
  <si>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</si>
  <si>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</si>
  <si>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</si>
  <si>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</si>
  <si>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</si>
  <si>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</si>
  <si>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</si>
  <si>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</si>
  <si>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</si>
  <si>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</si>
  <si>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</si>
  <si>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</si>
  <si>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</si>
  <si>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</si>
  <si>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</si>
  <si>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</si>
  <si>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</si>
  <si>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</si>
  <si>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</si>
  <si>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</si>
  <si>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</si>
  <si>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</si>
  <si>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</si>
  <si>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</si>
  <si>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</si>
  <si>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</si>
  <si>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</si>
  <si>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</si>
  <si>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</si>
  <si>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</si>
  <si>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</si>
  <si>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</si>
  <si>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</si>
  <si>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</si>
  <si>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</si>
  <si>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</si>
  <si>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</si>
  <si>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</si>
  <si>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</si>
  <si>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</si>
  <si>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</si>
  <si>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</si>
  <si>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</si>
  <si>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</si>
  <si>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</si>
  <si>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</si>
  <si>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</si>
  <si>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</si>
  <si>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</si>
  <si>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</si>
  <si>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</si>
  <si>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</si>
  <si>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</si>
  <si>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</si>
  <si>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</si>
  <si>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</si>
  <si>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</si>
  <si>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</si>
  <si>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</si>
  <si>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</si>
  <si>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</si>
  <si>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</si>
  <si>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</si>
  <si>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</si>
  <si>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</si>
  <si>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</si>
  <si>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</si>
  <si>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</si>
  <si>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</si>
  <si>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</si>
  <si>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</si>
  <si>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</si>
  <si>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</si>
  <si>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</si>
  <si>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</si>
  <si>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</si>
  <si>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</si>
  <si>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</si>
  <si>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</si>
  <si>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</si>
  <si>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</si>
  <si>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</si>
  <si>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</si>
  <si>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</si>
  <si>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</si>
  <si>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</si>
  <si>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</si>
  <si>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</si>
  <si>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</si>
  <si>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</si>
  <si>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</si>
  <si>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</si>
  <si>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</si>
  <si>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</si>
  <si>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</si>
  <si>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</si>
  <si>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</si>
  <si>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</si>
  <si>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</si>
  <si>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</si>
  <si>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</si>
  <si>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</si>
  <si>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</si>
  <si>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</si>
  <si>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</si>
  <si>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</si>
  <si>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</si>
  <si>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</si>
  <si>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</si>
  <si>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</si>
  <si>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</si>
  <si>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</si>
  <si>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</si>
  <si>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</si>
  <si>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</si>
  <si>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</si>
  <si>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</si>
  <si>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</si>
  <si>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</si>
  <si>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</si>
  <si>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</si>
  <si>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</si>
  <si>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</si>
  <si>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</si>
  <si>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</si>
  <si>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</si>
  <si>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</si>
  <si>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</si>
  <si>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</si>
  <si>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</si>
  <si>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</si>
  <si>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</si>
  <si>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</si>
  <si>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</si>
  <si>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</si>
  <si>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</si>
  <si>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</si>
  <si>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</si>
  <si>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</si>
  <si>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</si>
  <si>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</si>
  <si>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</si>
  <si>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</si>
  <si>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</si>
  <si>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</si>
  <si>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</si>
  <si>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</si>
  <si>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</si>
  <si>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</si>
  <si>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</si>
  <si>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</si>
  <si>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</si>
  <si>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</si>
  <si>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</si>
  <si>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</si>
  <si>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</si>
  <si>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</si>
  <si>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</si>
  <si>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</si>
  <si>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</si>
  <si>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</si>
  <si>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</si>
  <si>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</si>
  <si>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</si>
  <si>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</si>
  <si>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</si>
  <si>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</si>
  <si>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</si>
  <si>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</si>
  <si>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</si>
  <si>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</si>
  <si>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</si>
  <si>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</si>
  <si>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</si>
  <si>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</si>
  <si>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</si>
  <si>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</si>
  <si>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</si>
  <si>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</si>
  <si>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</si>
  <si>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</si>
  <si>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</si>
  <si>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</si>
  <si>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</si>
  <si>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</si>
  <si>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</si>
  <si>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</si>
  <si>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</si>
  <si>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</si>
  <si>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</si>
  <si>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</si>
  <si>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</si>
  <si>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</si>
  <si>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</si>
  <si>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</si>
  <si>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</si>
  <si>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</si>
  <si>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</si>
  <si>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</si>
  <si>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</si>
  <si>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</si>
  <si>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</si>
  <si>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</si>
  <si>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</si>
  <si>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</si>
  <si>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</si>
  <si>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</si>
  <si>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</si>
  <si>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</si>
  <si>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</si>
  <si>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</si>
  <si>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</si>
  <si>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</si>
  <si>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</si>
  <si>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</si>
  <si>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</si>
  <si>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</si>
  <si>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</si>
  <si>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</si>
  <si>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</si>
  <si>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</si>
  <si>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</si>
  <si>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</si>
  <si>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</si>
  <si>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</si>
  <si>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</si>
  <si>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</si>
  <si>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</si>
  <si>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</si>
  <si>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</si>
  <si>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</si>
  <si>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</si>
  <si>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</si>
  <si>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</si>
  <si>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</si>
  <si>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</si>
  <si>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</si>
  <si>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</si>
  <si>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</si>
  <si>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</si>
  <si>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</si>
  <si>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</si>
  <si>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</si>
  <si>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</si>
  <si>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</si>
  <si>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</si>
  <si>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</si>
  <si>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</si>
  <si>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</si>
  <si>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</si>
  <si>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</si>
  <si>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</si>
  <si>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</si>
  <si>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</si>
  <si>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</si>
  <si>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</si>
  <si>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</si>
  <si>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</si>
  <si>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</si>
  <si>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</si>
  <si>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</si>
  <si>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</si>
  <si>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</si>
  <si>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</si>
  <si>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</si>
  <si>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</si>
  <si>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</si>
  <si>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</si>
  <si>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</si>
  <si>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</si>
  <si>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</si>
  <si>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</si>
  <si>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</si>
  <si>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</si>
  <si>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</si>
  <si>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</si>
  <si>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</si>
  <si>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</si>
  <si>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</si>
  <si>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</si>
  <si>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</si>
  <si>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</si>
  <si>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</si>
  <si>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</si>
  <si>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</si>
  <si>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</si>
  <si>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</si>
  <si>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</si>
  <si>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</si>
  <si>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</si>
  <si>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</si>
  <si>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</si>
  <si>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</si>
  <si>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</si>
  <si>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</si>
  <si>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</si>
  <si>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</si>
  <si>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</si>
  <si>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</si>
  <si>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</si>
  <si>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</si>
  <si>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</si>
  <si>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</si>
  <si>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</si>
  <si>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</si>
  <si>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</si>
  <si>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</si>
  <si>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</si>
  <si>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</si>
  <si>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</si>
  <si>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</si>
  <si>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</si>
  <si>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</si>
  <si>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</si>
  <si>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</si>
  <si>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</si>
  <si>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</si>
  <si>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</si>
  <si>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</si>
  <si>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</si>
  <si>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</si>
  <si>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</si>
  <si>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</si>
  <si>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</si>
  <si>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</si>
  <si>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</si>
  <si>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</si>
  <si>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</si>
  <si>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</si>
  <si>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</si>
  <si>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</si>
  <si>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</si>
  <si>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</si>
  <si>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</si>
  <si>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</si>
  <si>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</si>
  <si>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</si>
  <si>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</si>
  <si>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</si>
  <si>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</si>
  <si>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</si>
  <si>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</si>
  <si>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</si>
  <si>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</si>
  <si>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</si>
  <si>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</si>
  <si>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</si>
  <si>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</si>
  <si>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</si>
  <si>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</si>
  <si>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</si>
  <si>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</si>
  <si>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</si>
  <si>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</si>
  <si>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</si>
  <si>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</si>
  <si>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</si>
  <si>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</si>
  <si>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</si>
  <si>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</si>
  <si>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</si>
  <si>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</si>
  <si>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</si>
  <si>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</si>
  <si>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</si>
  <si>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</si>
  <si>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</si>
  <si>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</si>
  <si>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</si>
  <si>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</si>
  <si>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</si>
  <si>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</si>
  <si>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</si>
  <si>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</si>
  <si>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</si>
  <si>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</si>
  <si>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</si>
  <si>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</si>
  <si>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</si>
  <si>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</si>
  <si>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</si>
  <si>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</si>
  <si>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</si>
  <si>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</si>
  <si>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</si>
  <si>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</si>
  <si>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</si>
  <si>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</si>
  <si>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</si>
  <si>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</si>
  <si>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</si>
  <si>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</si>
  <si>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</si>
  <si>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</si>
  <si>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</si>
  <si>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</si>
  <si>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</si>
  <si>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</si>
  <si>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</si>
  <si>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</si>
  <si>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</si>
  <si>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</si>
  <si>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</si>
  <si>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</si>
  <si>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</si>
  <si>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</si>
  <si>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</si>
  <si>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</si>
  <si>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</si>
  <si>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</si>
  <si>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</si>
  <si>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</si>
  <si>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</si>
  <si>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</si>
  <si>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</si>
  <si>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</si>
  <si>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</si>
  <si>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</si>
  <si>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</si>
  <si>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</si>
  <si>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</si>
  <si>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</si>
  <si>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</si>
  <si>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</si>
  <si>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</si>
  <si>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</si>
  <si>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</si>
  <si>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</si>
  <si>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</si>
  <si>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</si>
  <si>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</si>
  <si>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</si>
  <si>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</si>
  <si>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</si>
  <si>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</si>
  <si>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</si>
  <si>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</si>
  <si>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</si>
  <si>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</si>
  <si>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</si>
  <si>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</si>
  <si>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</si>
  <si>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</si>
  <si>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</si>
  <si>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</si>
  <si>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</si>
  <si>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</si>
  <si>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</si>
  <si>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</si>
  <si>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</si>
  <si>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</si>
  <si>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</si>
  <si>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</si>
  <si>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</si>
  <si>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</si>
  <si>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</si>
  <si>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</si>
  <si>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</si>
  <si>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</si>
  <si>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</si>
  <si>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</si>
  <si>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</si>
  <si>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</si>
  <si>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</si>
  <si>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</si>
  <si>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</si>
  <si>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</si>
  <si>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</si>
  <si>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</si>
  <si>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</si>
  <si>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</si>
  <si>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</si>
  <si>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</si>
  <si>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</si>
  <si>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</si>
  <si>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</si>
  <si>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</si>
  <si>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</si>
  <si>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</si>
  <si>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</si>
  <si>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</si>
  <si>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</si>
  <si>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</si>
  <si>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</si>
  <si>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</si>
  <si>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</si>
  <si>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</si>
  <si>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</si>
  <si>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</si>
  <si>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</si>
  <si>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</si>
  <si>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</si>
  <si>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</si>
  <si>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</si>
  <si>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</si>
  <si>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</si>
  <si>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</si>
  <si>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</si>
  <si>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</si>
  <si>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</si>
  <si>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</si>
  <si>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</si>
  <si>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</si>
  <si>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</si>
  <si>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</si>
  <si>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</si>
  <si>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</si>
  <si>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</si>
  <si>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</si>
  <si>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</si>
  <si>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</si>
  <si>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</si>
  <si>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</si>
  <si>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</si>
  <si>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</si>
  <si>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</si>
  <si>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</si>
  <si>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</si>
  <si>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</si>
  <si>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</si>
  <si>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</si>
  <si>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</si>
  <si>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</si>
  <si>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</si>
  <si>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</si>
  <si>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</si>
  <si>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</si>
  <si>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</si>
  <si>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</si>
  <si>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</si>
  <si>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</si>
  <si>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</si>
  <si>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</si>
  <si>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</si>
  <si>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</si>
  <si>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</si>
  <si>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</si>
  <si>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</si>
  <si>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</si>
  <si>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</si>
  <si>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</si>
  <si>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</si>
  <si>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</si>
  <si>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</si>
  <si>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</si>
  <si>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</si>
  <si>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</si>
  <si>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</si>
  <si>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</si>
  <si>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</si>
  <si>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</si>
  <si>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</si>
  <si>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</si>
  <si>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</si>
  <si>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</si>
  <si>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</si>
  <si>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</si>
  <si>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</si>
  <si>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</si>
  <si>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</si>
  <si>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</si>
  <si>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</si>
  <si>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</si>
  <si>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</si>
  <si>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</si>
  <si>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</si>
  <si>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</si>
  <si>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</si>
  <si>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</si>
  <si>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</si>
  <si>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</si>
  <si>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</si>
  <si>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</si>
  <si>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</si>
  <si>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</si>
  <si>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</si>
  <si>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</si>
  <si>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</si>
  <si>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</si>
  <si>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</si>
  <si>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</si>
  <si>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</si>
  <si>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</si>
  <si>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</si>
  <si>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</si>
  <si>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</si>
  <si>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</si>
  <si>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</si>
  <si>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</si>
  <si>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</si>
  <si>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</si>
  <si>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</si>
  <si>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</si>
  <si>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</si>
  <si>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</si>
  <si>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</si>
  <si>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</si>
  <si>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</si>
  <si>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</si>
  <si>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</si>
  <si>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</si>
  <si>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</si>
  <si>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</si>
  <si>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</si>
  <si>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</si>
  <si>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</si>
  <si>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</si>
  <si>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</si>
  <si>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</si>
  <si>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</si>
  <si>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</si>
  <si>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</si>
  <si>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</si>
  <si>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</si>
  <si>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</si>
  <si>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</si>
  <si>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</si>
  <si>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</si>
  <si>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</si>
  <si>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</si>
  <si>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</si>
  <si>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</si>
  <si>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</si>
  <si>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</si>
  <si>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</si>
  <si>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</si>
  <si>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</si>
  <si>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</si>
  <si>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</si>
  <si>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</si>
  <si>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</si>
  <si>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</si>
  <si>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</si>
  <si>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</si>
  <si>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</si>
  <si>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</si>
  <si>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</si>
  <si>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</si>
  <si>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</si>
  <si>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</si>
  <si>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</si>
  <si>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</si>
  <si>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</si>
  <si>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</si>
  <si>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</si>
  <si>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</si>
  <si>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</si>
  <si>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</si>
  <si>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</si>
  <si>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</si>
  <si>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</si>
  <si>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</si>
  <si>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</si>
  <si>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</si>
  <si>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</si>
  <si>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</si>
  <si>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</si>
  <si>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</si>
  <si>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</si>
  <si>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</si>
  <si>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</si>
  <si>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</si>
  <si>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</si>
  <si>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</si>
  <si>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</si>
  <si>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</si>
  <si>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</si>
  <si>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</si>
  <si>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</si>
  <si>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</si>
  <si>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</si>
  <si>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</si>
  <si>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</si>
  <si>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</si>
  <si>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</si>
  <si>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</si>
  <si>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</si>
  <si>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</si>
  <si>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</si>
  <si>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</si>
  <si>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</si>
  <si>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</si>
  <si>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</si>
  <si>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</si>
  <si>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</si>
  <si>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</si>
  <si>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</si>
  <si>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</si>
  <si>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</si>
  <si>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</si>
  <si>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</si>
  <si>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</si>
  <si>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</si>
  <si>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</si>
  <si>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</si>
  <si>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</si>
  <si>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</si>
  <si>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</si>
  <si>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</si>
  <si>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</si>
  <si>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</si>
  <si>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</si>
  <si>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</si>
  <si>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</si>
  <si>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</si>
  <si>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</si>
  <si>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</si>
  <si>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</si>
  <si>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</si>
  <si>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</si>
  <si>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</si>
  <si>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</si>
  <si>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</si>
  <si>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</si>
  <si>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</si>
  <si>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</si>
  <si>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</si>
  <si>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</si>
  <si>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</si>
  <si>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</si>
  <si>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</si>
  <si>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</si>
  <si>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</si>
  <si>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</si>
  <si>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</si>
  <si>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</si>
  <si>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</si>
  <si>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</si>
  <si>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</si>
  <si>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</si>
  <si>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</si>
  <si>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</si>
  <si>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</si>
  <si>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</si>
  <si>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</si>
  <si>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</si>
  <si>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</si>
  <si>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</si>
  <si>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</si>
  <si>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</si>
  <si>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</si>
  <si>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</si>
  <si>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</si>
  <si>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</si>
  <si>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</si>
  <si>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</si>
  <si>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</si>
  <si>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</si>
  <si>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</si>
  <si>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</si>
  <si>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</si>
  <si>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</si>
  <si>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</si>
  <si>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</si>
  <si>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</si>
  <si>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</si>
  <si>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</si>
  <si>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</si>
  <si>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</si>
  <si>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</si>
  <si>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</si>
  <si>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</si>
  <si>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</si>
  <si>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</si>
  <si>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</si>
  <si>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</si>
  <si>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</si>
  <si>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</si>
  <si>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</si>
  <si>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</si>
  <si>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</si>
  <si>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</si>
  <si>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</si>
  <si>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</si>
  <si>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</si>
  <si>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</si>
  <si>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</si>
  <si>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</si>
  <si>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</si>
  <si>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</si>
  <si>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</si>
  <si>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</si>
  <si>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</si>
  <si>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</si>
  <si>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</si>
  <si>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</si>
  <si>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</si>
  <si>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</si>
  <si>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</si>
  <si>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</si>
  <si>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</si>
  <si>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</si>
  <si>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</si>
  <si>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</si>
  <si>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</si>
  <si>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</si>
  <si>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</si>
  <si>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</si>
  <si>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</si>
  <si>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</si>
  <si>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</si>
  <si>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</si>
  <si>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</si>
  <si>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</si>
  <si>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</si>
  <si>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</si>
  <si>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</si>
  <si>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</si>
  <si>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</si>
  <si>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</si>
  <si>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</si>
  <si>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</si>
  <si>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</si>
  <si>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</si>
  <si>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</si>
  <si>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</si>
  <si>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</si>
  <si>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</si>
  <si>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</si>
  <si>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</si>
  <si>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</si>
  <si>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</si>
  <si>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</si>
  <si>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</si>
  <si>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</si>
  <si>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</si>
  <si>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</si>
  <si>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</si>
  <si>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</si>
  <si>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</si>
  <si>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</si>
  <si>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</si>
  <si>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</si>
  <si>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</si>
  <si>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</si>
  <si>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</si>
  <si>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</si>
  <si>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</si>
  <si>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</si>
  <si>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</si>
  <si>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</si>
  <si>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</si>
  <si>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</si>
  <si>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</si>
  <si>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</si>
  <si>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</si>
  <si>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</si>
  <si>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</si>
  <si>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</si>
  <si>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</si>
  <si>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</si>
  <si>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</si>
  <si>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</si>
  <si>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</si>
  <si>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</si>
  <si>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</si>
  <si>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</si>
  <si>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</si>
  <si>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</si>
  <si>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</si>
  <si>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</si>
  <si>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</si>
  <si>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</si>
  <si>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</si>
  <si>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</si>
  <si>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</si>
  <si>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</si>
  <si>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</si>
  <si>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</si>
  <si>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</si>
  <si>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</si>
  <si>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</si>
  <si>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</si>
  <si>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</si>
  <si>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</si>
  <si>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</si>
  <si>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</si>
  <si>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</si>
  <si>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</si>
  <si>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</si>
  <si>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</si>
  <si>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</si>
  <si>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</si>
  <si>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</si>
  <si>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</si>
  <si>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</si>
  <si>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</si>
  <si>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</si>
  <si>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</si>
  <si>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</si>
  <si>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</si>
  <si>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</si>
  <si>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</si>
  <si>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</si>
  <si>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</si>
  <si>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</si>
  <si>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</si>
  <si>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</si>
  <si>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</si>
  <si>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</si>
  <si>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</si>
  <si>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</si>
  <si>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</si>
  <si>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</si>
  <si>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</si>
  <si>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</si>
  <si>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</si>
  <si>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</si>
  <si>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</si>
  <si>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</si>
  <si>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</si>
  <si>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</si>
  <si>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</si>
  <si>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</si>
  <si>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</si>
  <si>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</si>
  <si>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</si>
  <si>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</si>
  <si>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</si>
  <si>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</si>
  <si>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</si>
  <si>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</si>
  <si>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</si>
  <si>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</si>
  <si>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</si>
  <si>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</si>
  <si>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</si>
  <si>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</si>
  <si>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</si>
  <si>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</si>
  <si>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</si>
  <si>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</si>
  <si>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</si>
  <si>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</si>
  <si>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</si>
  <si>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</si>
  <si>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</si>
  <si>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</si>
  <si>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</si>
  <si>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</si>
  <si>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</si>
  <si>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</si>
  <si>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</si>
  <si>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</si>
  <si>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</si>
  <si>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</si>
  <si>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</si>
  <si>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</si>
  <si>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</si>
  <si>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</si>
  <si>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</si>
  <si>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</si>
  <si>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</si>
  <si>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</si>
  <si>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</si>
  <si>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</si>
  <si>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</si>
  <si>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</si>
  <si>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</si>
  <si>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</si>
  <si>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</si>
  <si>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</si>
  <si>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</si>
  <si>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</si>
  <si>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</si>
  <si>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</si>
  <si>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</si>
  <si>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</si>
  <si>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</si>
  <si>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</si>
  <si>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</si>
  <si>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</si>
  <si>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</si>
  <si>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</si>
  <si>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</si>
  <si>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</si>
  <si>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</si>
  <si>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</si>
  <si>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</si>
  <si>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</si>
  <si>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</si>
  <si>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</si>
  <si>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</si>
  <si>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</si>
  <si>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</si>
  <si>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</si>
  <si>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</si>
  <si>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</si>
  <si>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</si>
  <si>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</si>
  <si>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</si>
  <si>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</si>
  <si>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</si>
  <si>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</si>
  <si>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</si>
  <si>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</si>
  <si>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</si>
  <si>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</si>
  <si>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</si>
  <si>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</si>
  <si>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</si>
  <si>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</si>
  <si>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</si>
  <si>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</si>
  <si>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</si>
  <si>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</si>
  <si>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</si>
  <si>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</si>
  <si>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</si>
  <si>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</si>
  <si>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</si>
  <si>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</si>
  <si>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</si>
  <si>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</si>
  <si>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</si>
  <si>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</si>
  <si>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</si>
  <si>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</si>
  <si>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</si>
  <si>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</si>
  <si>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</si>
  <si>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</si>
  <si>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</si>
  <si>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</si>
  <si>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</si>
  <si>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</si>
  <si>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</si>
  <si>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</si>
  <si>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</si>
  <si>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</si>
  <si>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</si>
  <si>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</si>
  <si>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</si>
  <si>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</si>
  <si>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</si>
  <si>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</si>
  <si>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</si>
  <si>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</si>
  <si>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</si>
  <si>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</si>
  <si>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</si>
  <si>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</si>
  <si>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</si>
  <si>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</si>
  <si>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</si>
  <si>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</si>
  <si>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</si>
  <si>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</si>
  <si>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</si>
  <si>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</si>
  <si>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</si>
  <si>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</si>
  <si>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</si>
  <si>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</si>
  <si>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</si>
  <si>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</si>
  <si>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</si>
  <si>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</si>
  <si>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</si>
  <si>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</si>
  <si>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</si>
  <si>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</si>
  <si>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</si>
  <si>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</si>
  <si>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</si>
  <si>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</si>
  <si>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</si>
  <si>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</si>
  <si>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</si>
  <si>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</si>
  <si>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</si>
  <si>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</si>
  <si>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</si>
  <si>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</si>
  <si>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</si>
  <si>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</si>
  <si>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</si>
  <si>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</si>
  <si>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</si>
  <si>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</si>
  <si>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</si>
  <si>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</si>
  <si>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</si>
  <si>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</si>
  <si>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</si>
  <si>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</si>
  <si>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</si>
  <si>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VALENTINE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</si>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</sst>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515619</v>
      </c>
      <c r="G10" s="25"/>
      <c r="H10" s="25"/>
    </row>
    <row r="11" customFormat="false" ht="15" hidden="false" customHeight="false" outlineLevel="0" collapsed="false">
      <c r="A11" s="26" t="s">
        <v>5185</v>
      </c>
      <c r="B11" s="30" t="n">
        <v>44805</v>
      </c>
      <c r="D11" s="26" t="s">
        <v>5186</v>
      </c>
      <c r="E11" s="29" t="n">
        <v>6224006</v>
      </c>
      <c r="G11" s="25"/>
      <c r="H11" s="25"/>
    </row>
    <row r="12" customFormat="false" ht="15" hidden="false" customHeight="false" outlineLevel="0" collapsed="false">
      <c r="A12" s="26" t="s">
        <v>5187</v>
      </c>
      <c r="B12" s="29" t="s">
        <v>5188</v>
      </c>
      <c r="D12" s="26" t="s">
        <v>5189</v>
      </c>
      <c r="E12" s="29" t="n">
        <v>515718</v>
      </c>
      <c r="G12" s="25"/>
      <c r="H12" s="25"/>
    </row>
    <row r="13" customFormat="false" ht="17.25" hidden="false" customHeight="true" outlineLevel="0" collapsed="false">
      <c r="A13" s="12"/>
      <c r="B13" s="31"/>
      <c r="D13" s="26" t="s">
        <v>5190</v>
      </c>
      <c r="E13" s="29" t="n">
        <v>6224023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515619</v>
      </c>
    </row>
    <row r="18" customFormat="false" ht="15" hidden="false" customHeight="false" outlineLevel="0" collapsed="false">
      <c r="A18" s="36"/>
      <c r="B18" s="37" t="s">
        <v>5198</v>
      </c>
      <c r="C18" s="38" t="n">
        <f aca="false">E11</f>
        <v>6224006</v>
      </c>
    </row>
    <row r="19" customFormat="false" ht="15" hidden="false" customHeight="false" outlineLevel="0" collapsed="false">
      <c r="A19" s="33" t="s">
        <v>5199</v>
      </c>
      <c r="B19" s="39" t="n">
        <v>351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70</v>
      </c>
      <c r="D35" s="52" t="s">
        <v>5217</v>
      </c>
      <c r="E35" s="53" t="n">
        <v>30</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50</v>
      </c>
      <c r="C37" s="50"/>
      <c r="D37" s="55" t="s">
        <v>5221</v>
      </c>
      <c r="E37" s="34" t="n">
        <v>21</v>
      </c>
    </row>
    <row r="38" s="56" customFormat="true" ht="15" hidden="false" customHeight="true" outlineLevel="0" collapsed="false">
      <c r="A38" s="54" t="s">
        <v>5222</v>
      </c>
      <c r="B38" s="34" t="n">
        <v>7.7</v>
      </c>
      <c r="C38" s="50"/>
      <c r="D38" s="55" t="s">
        <v>5222</v>
      </c>
      <c r="E38" s="34" t="n">
        <v>26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3</v>
      </c>
      <c r="C48" s="50"/>
      <c r="D48" s="26" t="s">
        <v>5232</v>
      </c>
      <c r="E48" s="62" t="n">
        <v>4</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3</v>
      </c>
      <c r="C50" s="50"/>
      <c r="D50" s="26" t="s">
        <v>5234</v>
      </c>
      <c r="E50" s="62" t="n">
        <v>0</v>
      </c>
    </row>
    <row r="51" s="17" customFormat="true" ht="15" hidden="false" customHeight="false" outlineLevel="0" collapsed="false">
      <c r="A51" s="63" t="s">
        <v>5235</v>
      </c>
      <c r="B51" s="62" t="n">
        <v>4</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4</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2</v>
      </c>
      <c r="C66" s="50"/>
      <c r="D66" s="26" t="s">
        <v>5247</v>
      </c>
      <c r="E66" s="62" t="n">
        <v>4</v>
      </c>
    </row>
    <row r="67" s="17" customFormat="true" ht="15" hidden="false" customHeight="false" outlineLevel="0" collapsed="false">
      <c r="A67" s="33" t="s">
        <v>5248</v>
      </c>
      <c r="B67" s="62" t="n">
        <v>3</v>
      </c>
      <c r="C67" s="50"/>
      <c r="D67" s="26" t="s">
        <v>5248</v>
      </c>
      <c r="E67" s="62" t="n">
        <v>4</v>
      </c>
    </row>
    <row r="68" s="17" customFormat="true" ht="15" hidden="false" customHeight="false" outlineLevel="0" collapsed="false">
      <c r="A68" s="33" t="s">
        <v>5249</v>
      </c>
      <c r="B68" s="62" t="n">
        <v>4</v>
      </c>
      <c r="C68" s="50"/>
      <c r="D68" s="26" t="s">
        <v>5249</v>
      </c>
      <c r="E68" s="62" t="n">
        <v>3</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t="n">
        <v>4</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3</v>
      </c>
      <c r="C85" s="50"/>
      <c r="D85" s="26" t="s">
        <v>5262</v>
      </c>
      <c r="E85" s="62" t="n">
        <v>2</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934</v>
      </c>
      <c r="B97" s="79" t="str">
        <f aca="false">IF(A97="NEWCOD",IF(ISBLANK(G97),"renseigner le champ 'Nouveau taxon'",G97),VLOOKUP(A97,'Ref Taxo'!A:B,2,FALSE()))</f>
        <v>Chara globularis</v>
      </c>
      <c r="C97" s="80" t="n">
        <f aca="false">IF(A97="NEWCOD",IF(ISBLANK(H97),"NoCod",H97),VLOOKUP(A97,'Ref Taxo'!A:D,4,FALSE()))</f>
        <v>5257</v>
      </c>
      <c r="D97" s="81" t="n">
        <v>0</v>
      </c>
      <c r="E97" s="82" t="n">
        <v>0.00999999977648258</v>
      </c>
      <c r="F97" s="82" t="s">
        <v>5278</v>
      </c>
      <c r="G97" s="83"/>
      <c r="H97" s="84"/>
    </row>
    <row r="98" customFormat="false" ht="15" hidden="false" customHeight="false" outlineLevel="0" collapsed="false">
      <c r="A98" s="78" t="s">
        <v>62</v>
      </c>
      <c r="B98" s="79" t="str">
        <f aca="false">IF(A98="NEWCOD",IF(ISBLANK(G98),"renseigner le champ 'Nouveau taxon'",G98),VLOOKUP(A98,'Ref Taxo'!A:B,2,FALSE()))</f>
        <v>Agrostis stolonifera</v>
      </c>
      <c r="C98" s="80" t="n">
        <f aca="false">IF(A98="NEWCOD",IF(ISBLANK(H98),"NoCod",H98),VLOOKUP(A98,'Ref Taxo'!A:D,4,FALSE()))</f>
        <v>1543</v>
      </c>
      <c r="D98" s="81" t="n">
        <v>0</v>
      </c>
      <c r="E98" s="82" t="n">
        <v>0.00999999977648258</v>
      </c>
      <c r="F98" s="82" t="s">
        <v>5278</v>
      </c>
      <c r="G98" s="85"/>
      <c r="H98" s="86"/>
    </row>
    <row r="99" customFormat="false" ht="15" hidden="false" customHeight="false" outlineLevel="0" collapsed="false">
      <c r="A99" s="78" t="s">
        <v>3741</v>
      </c>
      <c r="B99" s="79" t="str">
        <f aca="false">IF(A99="NEWCOD",IF(ISBLANK(G99),"renseigner le champ 'Nouveau taxon'",G99),VLOOKUP(A99,'Ref Taxo'!A:B,2,FALSE()))</f>
        <v>Potamogeton pusillus</v>
      </c>
      <c r="C99" s="80" t="n">
        <f aca="false">IF(A99="NEWCOD",IF(ISBLANK(H99),"NoCod",H99),VLOOKUP(A99,'Ref Taxo'!A:D,4,FALSE()))</f>
        <v>1659</v>
      </c>
      <c r="D99" s="81" t="n">
        <v>0</v>
      </c>
      <c r="E99" s="82" t="n">
        <v>0.00999999977648258</v>
      </c>
      <c r="F99" s="82" t="s">
        <v>5278</v>
      </c>
      <c r="G99" s="85"/>
      <c r="H99" s="86"/>
    </row>
    <row r="100" customFormat="false" ht="15" hidden="false" customHeight="false" outlineLevel="0" collapsed="false">
      <c r="A100" s="78" t="s">
        <v>2050</v>
      </c>
      <c r="B100" s="79" t="str">
        <f aca="false">IF(A100="NEWCOD",IF(ISBLANK(G100),"renseigner le champ 'Nouveau taxon'",G100),VLOOKUP(A100,'Ref Taxo'!A:B,2,FALSE()))</f>
        <v>Glechoma hederacea</v>
      </c>
      <c r="C100" s="80" t="n">
        <f aca="false">IF(A100="NEWCOD",IF(ISBLANK(H100),"NoCod",H100),VLOOKUP(A100,'Ref Taxo'!A:D,4,FALSE()))</f>
        <v>19767</v>
      </c>
      <c r="D100" s="81" t="n">
        <v>0</v>
      </c>
      <c r="E100" s="82" t="n">
        <v>0.00999999977648258</v>
      </c>
      <c r="F100" s="82" t="s">
        <v>5278</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v>
      </c>
      <c r="E101" s="82" t="n">
        <v>0.00999999977648258</v>
      </c>
      <c r="F101" s="82" t="s">
        <v>5278</v>
      </c>
      <c r="G101" s="85"/>
      <c r="H101" s="86"/>
    </row>
    <row r="102" customFormat="false" ht="15" hidden="false" customHeight="false" outlineLevel="0" collapsed="false">
      <c r="A102" s="78" t="s">
        <v>1660</v>
      </c>
      <c r="B102" s="79" t="str">
        <f aca="false">IF(A102="NEWCOD",IF(ISBLANK(G102),"renseigner le champ 'Nouveau taxon'",G102),VLOOKUP(A102,'Ref Taxo'!A:B,2,FALSE()))</f>
        <v>Elodea nuttalii</v>
      </c>
      <c r="C102" s="80" t="n">
        <f aca="false">IF(A102="NEWCOD",IF(ISBLANK(H102),"NoCod",H102),VLOOKUP(A102,'Ref Taxo'!A:D,4,FALSE()))</f>
        <v>1588</v>
      </c>
      <c r="D102" s="81" t="n">
        <v>0</v>
      </c>
      <c r="E102" s="82" t="n">
        <v>0.00999999977648258</v>
      </c>
      <c r="F102" s="82" t="s">
        <v>5278</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3.09999990463257</v>
      </c>
      <c r="F103" s="82" t="s">
        <v>5278</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0.00999999977648258</v>
      </c>
      <c r="F104" s="82" t="s">
        <v>5278</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v>
      </c>
      <c r="F105" s="82" t="s">
        <v>5278</v>
      </c>
      <c r="G105" s="85"/>
      <c r="H105" s="86"/>
    </row>
    <row r="106" customFormat="false" ht="15" hidden="false" customHeight="false" outlineLevel="0" collapsed="false">
      <c r="A106" s="78" t="s">
        <v>1971</v>
      </c>
      <c r="B106" s="79" t="str">
        <f aca="false">IF(A106="NEWCOD",IF(ISBLANK(G106),"renseigner le champ 'Nouveau taxon'",G106),VLOOKUP(A106,'Ref Taxo'!A:B,2,FALSE()))</f>
        <v>Fontinalis antipyretica</v>
      </c>
      <c r="C106" s="80" t="n">
        <f aca="false">IF(A106="NEWCOD",IF(ISBLANK(H106),"NoCod",H106),VLOOKUP(A106,'Ref Taxo'!A:D,4,FALSE()))</f>
        <v>1310</v>
      </c>
      <c r="D106" s="81" t="n">
        <v>0.00999999977648258</v>
      </c>
      <c r="E106" s="82" t="n">
        <v>0.00999999977648258</v>
      </c>
      <c r="F106" s="82" t="s">
        <v>5278</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0.00999999977648258</v>
      </c>
      <c r="E107" s="82" t="n">
        <v>0.00999999977648258</v>
      </c>
      <c r="F107" s="82" t="s">
        <v>5278</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3.09999990463257</v>
      </c>
      <c r="F108" s="82" t="s">
        <v>5278</v>
      </c>
      <c r="G108" s="85"/>
      <c r="H108" s="86"/>
    </row>
    <row r="109" customFormat="false" ht="15" hidden="false" customHeight="false" outlineLevel="0" collapsed="false">
      <c r="A109" s="78" t="s">
        <v>3989</v>
      </c>
      <c r="B109" s="79" t="str">
        <f aca="false">IF(A109="NEWCOD",IF(ISBLANK(G109),"renseigner le champ 'Nouveau taxon'",G109),VLOOKUP(A109,'Ref Taxo'!A:B,2,FALSE()))</f>
        <v>Ranunculus penicillatus</v>
      </c>
      <c r="C109" s="80" t="n">
        <f aca="false">IF(A109="NEWCOD",IF(ISBLANK(H109),"NoCod",H109),VLOOKUP(A109,'Ref Taxo'!A:D,4,FALSE()))</f>
        <v>1909</v>
      </c>
      <c r="D109" s="81" t="n">
        <v>0.00999999977648258</v>
      </c>
      <c r="E109" s="82" t="n">
        <v>0.00999999977648258</v>
      </c>
      <c r="F109" s="82" t="s">
        <v>5278</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0.00999999977648258</v>
      </c>
      <c r="E110" s="82" t="n">
        <v>0.00999999977648258</v>
      </c>
      <c r="F110" s="82" t="s">
        <v>5278</v>
      </c>
      <c r="G110" s="85"/>
      <c r="H110" s="86"/>
    </row>
    <row r="111" customFormat="false" ht="15" hidden="false" customHeight="false" outlineLevel="0" collapsed="false">
      <c r="A111" s="78" t="s">
        <v>4754</v>
      </c>
      <c r="B111" s="79" t="str">
        <f aca="false">IF(A111="NEWCOD",IF(ISBLANK(G111),"renseigner le champ 'Nouveau taxon'",G111),VLOOKUP(A111,'Ref Taxo'!A:B,2,FALSE()))</f>
        <v>Stigeoclonium</v>
      </c>
      <c r="C111" s="80" t="n">
        <f aca="false">IF(A111="NEWCOD",IF(ISBLANK(H111),"NoCod",H111),VLOOKUP(A111,'Ref Taxo'!A:D,4,FALSE()))</f>
        <v>1119</v>
      </c>
      <c r="D111" s="81" t="n">
        <v>0.00999999977648258</v>
      </c>
      <c r="E111" s="82" t="n">
        <v>0</v>
      </c>
      <c r="F111" s="82" t="s">
        <v>5278</v>
      </c>
      <c r="G111" s="85"/>
      <c r="H111" s="86"/>
    </row>
    <row r="112" customFormat="false" ht="15" hidden="false" customHeight="false" outlineLevel="0" collapsed="false">
      <c r="A112" s="78" t="s">
        <v>4993</v>
      </c>
      <c r="B112" s="79" t="str">
        <f aca="false">IF(A112="NEWCOD",IF(ISBLANK(G112),"renseigner le champ 'Nouveau taxon'",G112),VLOOKUP(A112,'Ref Taxo'!A:B,2,FALSE()))</f>
        <v>Ulothrix</v>
      </c>
      <c r="C112" s="80" t="n">
        <f aca="false">IF(A112="NEWCOD",IF(ISBLANK(H112),"NoCod",H112),VLOOKUP(A112,'Ref Taxo'!A:D,4,FALSE()))</f>
        <v>1142</v>
      </c>
      <c r="D112" s="81" t="n">
        <v>0.00999999977648258</v>
      </c>
      <c r="E112" s="82" t="n">
        <v>0.00999999977648258</v>
      </c>
      <c r="F112" s="82" t="s">
        <v>5278</v>
      </c>
      <c r="G112" s="85"/>
      <c r="H112" s="86"/>
    </row>
    <row r="113" customFormat="false" ht="15" hidden="false" customHeight="false" outlineLevel="0" collapsed="false">
      <c r="A113" s="78" t="s">
        <v>2091</v>
      </c>
      <c r="B113" s="79" t="str">
        <f aca="false">IF(A113="NEWCOD",IF(ISBLANK(G113),"renseigner le champ 'Nouveau taxon'",G113),VLOOKUP(A113,'Ref Taxo'!A:B,2,FALSE()))</f>
        <v>Gomphoneis</v>
      </c>
      <c r="C113" s="80" t="n">
        <f aca="false">IF(A113="NEWCOD",IF(ISBLANK(H113),"NoCod",H113),VLOOKUP(A113,'Ref Taxo'!A:D,4,FALSE()))</f>
        <v>9382</v>
      </c>
      <c r="D113" s="81" t="n">
        <v>0.00999999977648258</v>
      </c>
      <c r="E113" s="82" t="n">
        <v>0</v>
      </c>
      <c r="F113" s="82" t="s">
        <v>5278</v>
      </c>
      <c r="G113" s="85"/>
      <c r="H113" s="86"/>
    </row>
    <row r="114" customFormat="false" ht="15" hidden="false" customHeight="false" outlineLevel="0" collapsed="false">
      <c r="A114" s="78" t="s">
        <v>2248</v>
      </c>
      <c r="B114" s="79" t="str">
        <f aca="false">IF(A114="NEWCOD",IF(ISBLANK(G114),"renseigner le champ 'Nouveau taxon'",G114),VLOOKUP(A114,'Ref Taxo'!A:B,2,FALSE()))</f>
        <v>Hygroamblystegium fluviatile</v>
      </c>
      <c r="C114" s="80" t="n">
        <f aca="false">IF(A114="NEWCOD",IF(ISBLANK(H114),"NoCod",H114),VLOOKUP(A114,'Ref Taxo'!A:D,4,FALSE()))</f>
        <v>1237</v>
      </c>
      <c r="D114" s="81" t="n">
        <v>0.00999999977648258</v>
      </c>
      <c r="E114" s="82" t="n">
        <v>0.00999999977648258</v>
      </c>
      <c r="F114" s="82" t="s">
        <v>5278</v>
      </c>
      <c r="G114" s="85"/>
      <c r="H114" s="86"/>
    </row>
    <row r="115" customFormat="false" ht="15" hidden="false" customHeight="false" outlineLevel="0" collapsed="false">
      <c r="A115" s="78" t="s">
        <v>2605</v>
      </c>
      <c r="B115" s="79" t="str">
        <f aca="false">IF(A115="NEWCOD",IF(ISBLANK(G115),"renseigner le champ 'Nouveau taxon'",G115),VLOOKUP(A115,'Ref Taxo'!A:B,2,FALSE()))</f>
        <v>Lemanea</v>
      </c>
      <c r="C115" s="80" t="n">
        <f aca="false">IF(A115="NEWCOD",IF(ISBLANK(H115),"NoCod",H115),VLOOKUP(A115,'Ref Taxo'!A:D,4,FALSE()))</f>
        <v>1159</v>
      </c>
      <c r="D115" s="81" t="n">
        <v>0.00999999977648258</v>
      </c>
      <c r="E115" s="82" t="n">
        <v>0.00999999977648258</v>
      </c>
      <c r="F115" s="82" t="s">
        <v>5278</v>
      </c>
      <c r="G115" s="85"/>
      <c r="H115" s="86"/>
    </row>
    <row r="116" customFormat="false" ht="15" hidden="false" customHeight="false" outlineLevel="0" collapsed="false">
      <c r="A116" s="78" t="s">
        <v>1056</v>
      </c>
      <c r="B116" s="79" t="str">
        <f aca="false">IF(A116="NEWCOD",IF(ISBLANK(G116),"renseigner le champ 'Nouveau taxon'",G116),VLOOKUP(A116,'Ref Taxo'!A:B,2,FALSE()))</f>
        <v>Cinclidotus aquaticus</v>
      </c>
      <c r="C116" s="80" t="n">
        <f aca="false">IF(A116="NEWCOD",IF(ISBLANK(H116),"NoCod",H116),VLOOKUP(A116,'Ref Taxo'!A:D,4,FALSE()))</f>
        <v>1318</v>
      </c>
      <c r="D116" s="81" t="n">
        <v>0.100000001490116</v>
      </c>
      <c r="E116" s="82" t="n">
        <v>0.00999999977648258</v>
      </c>
      <c r="F116" s="82" t="s">
        <v>5278</v>
      </c>
      <c r="G116" s="85"/>
      <c r="H116" s="86"/>
    </row>
    <row r="117" customFormat="false" ht="15" hidden="false" customHeight="false" outlineLevel="0" collapsed="false">
      <c r="A117" s="78" t="s">
        <v>1071</v>
      </c>
      <c r="B117" s="79" t="str">
        <f aca="false">IF(A117="NEWCOD",IF(ISBLANK(G117),"renseigner le champ 'Nouveau taxon'",G117),VLOOKUP(A117,'Ref Taxo'!A:B,2,FALSE()))</f>
        <v>Cinclidotus riparius</v>
      </c>
      <c r="C117" s="80" t="n">
        <f aca="false">IF(A117="NEWCOD",IF(ISBLANK(H117),"NoCod",H117),VLOOKUP(A117,'Ref Taxo'!A:D,4,FALSE()))</f>
        <v>1321</v>
      </c>
      <c r="D117" s="81" t="n">
        <v>0.100000001490116</v>
      </c>
      <c r="E117" s="82" t="n">
        <v>0.100000001490116</v>
      </c>
      <c r="F117" s="82" t="s">
        <v>5278</v>
      </c>
      <c r="G117" s="85"/>
      <c r="H117" s="86"/>
    </row>
    <row r="118" customFormat="false" ht="15" hidden="false" customHeight="false" outlineLevel="0" collapsed="false">
      <c r="A118" s="78" t="s">
        <v>2211</v>
      </c>
      <c r="B118" s="79" t="str">
        <f aca="false">IF(A118="NEWCOD",IF(ISBLANK(G118),"renseigner le champ 'Nouveau taxon'",G118),VLOOKUP(A118,'Ref Taxo'!A:B,2,FALSE()))</f>
        <v>Hildenbrandia</v>
      </c>
      <c r="C118" s="80" t="n">
        <f aca="false">IF(A118="NEWCOD",IF(ISBLANK(H118),"NoCod",H118),VLOOKUP(A118,'Ref Taxo'!A:D,4,FALSE()))</f>
        <v>1157</v>
      </c>
      <c r="D118" s="81" t="n">
        <v>0.100000001490116</v>
      </c>
      <c r="E118" s="82" t="n">
        <v>0.200000002980232</v>
      </c>
      <c r="F118" s="82" t="s">
        <v>5278</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0.200000002980232</v>
      </c>
      <c r="E119" s="82" t="n">
        <v>7.40000009536743</v>
      </c>
      <c r="F119" s="82" t="s">
        <v>5278</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2</v>
      </c>
      <c r="E120" s="82" t="n">
        <v>5.80000019073486</v>
      </c>
      <c r="F120" s="82" t="s">
        <v>5278</v>
      </c>
      <c r="G120" s="85"/>
      <c r="H120" s="86"/>
    </row>
    <row r="121" customFormat="false" ht="15" hidden="false" customHeight="false" outlineLevel="0" collapsed="false">
      <c r="A121" s="78" t="s">
        <v>1383</v>
      </c>
      <c r="B121" s="79" t="str">
        <f aca="false">IF(A121="NEWCOD",IF(ISBLANK(G121),"renseigner le champ 'Nouveau taxon'",G121),VLOOKUP(A121,'Ref Taxo'!A:B,2,FALSE()))</f>
        <v>Diatoma</v>
      </c>
      <c r="C121" s="80" t="n">
        <f aca="false">IF(A121="NEWCOD",IF(ISBLANK(H121),"NoCod",H121),VLOOKUP(A121,'Ref Taxo'!A:D,4,FALSE()))</f>
        <v>6627</v>
      </c>
      <c r="D121" s="81" t="n">
        <v>2.40000009536743</v>
      </c>
      <c r="E121" s="82" t="n">
        <v>6.90000009536743</v>
      </c>
      <c r="F121" s="82" t="s">
        <v>5278</v>
      </c>
      <c r="G121" s="85"/>
      <c r="H121" s="86"/>
    </row>
    <row r="122" customFormat="false" ht="15" hidden="false" customHeight="false" outlineLevel="0" collapsed="false">
      <c r="A122" s="78" t="s">
        <v>3454</v>
      </c>
      <c r="B122" s="79" t="str">
        <f aca="false">IF(A122="NEWCOD",IF(ISBLANK(G122),"renseigner le champ 'Nouveau taxon'",G122),VLOOKUP(A122,'Ref Taxo'!A:B,2,FALSE()))</f>
        <v>Phormidium</v>
      </c>
      <c r="C122" s="80" t="n">
        <f aca="false">IF(A122="NEWCOD",IF(ISBLANK(H122),"NoCod",H122),VLOOKUP(A122,'Ref Taxo'!A:D,4,FALSE()))</f>
        <v>6414</v>
      </c>
      <c r="D122" s="81" t="n">
        <v>2.59999990463257</v>
      </c>
      <c r="E122" s="82" t="n">
        <v>0.100000001490116</v>
      </c>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2023-02-27T11:41:21Z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