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<sst xmlns="http://schemas.openxmlformats.org/spreadsheetml/2006/main" count="6468" uniqueCount="5304">
  <si>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</si>
  <si>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</si>
  <si>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</si>
  <si>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</si>
  <si>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</si>
  <si>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</si>
  <si>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</si>
  <si>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</si>
  <si>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</si>
  <si>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</si>
  <si>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</si>
  <si>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</si>
  <si>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</si>
  <si>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</si>
  <si>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</si>
  <si>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</si>
  <si>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</si>
  <si>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</si>
  <si>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</si>
  <si>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</si>
  <si>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</si>
  <si>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</si>
  <si>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</si>
  <si>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</si>
  <si>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</si>
  <si>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</si>
  <si>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</si>
  <si>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</si>
  <si>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</si>
  <si>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</si>
  <si>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</si>
  <si>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</si>
  <si>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</si>
  <si>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</si>
  <si>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</si>
  <si>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</si>
  <si>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</si>
  <si>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</si>
  <si>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</si>
  <si>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</si>
  <si>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</si>
  <si>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</si>
  <si>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</si>
  <si>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</si>
  <si>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</si>
  <si>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</si>
  <si>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</si>
  <si>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</si>
  <si>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</si>
  <si>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</si>
  <si>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</si>
  <si>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</si>
  <si>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</si>
  <si>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</si>
  <si>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</si>
  <si>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</si>
  <si>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</si>
  <si>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</si>
  <si>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</si>
  <si>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</si>
  <si>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</si>
  <si>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</si>
  <si>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</si>
  <si>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</si>
  <si>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</si>
  <si>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</si>
  <si>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</si>
  <si>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</si>
  <si>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</si>
  <si>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</si>
  <si>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</si>
  <si>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</si>
  <si>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</si>
  <si>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</si>
  <si>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</si>
  <si>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</si>
  <si>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</si>
  <si>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</si>
  <si>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</si>
  <si>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</si>
  <si>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</si>
  <si>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</si>
  <si>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</si>
  <si>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</si>
  <si>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</si>
  <si>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</si>
  <si>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</si>
  <si>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</si>
  <si>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</si>
  <si>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</si>
  <si>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</si>
  <si>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</si>
  <si>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</si>
  <si>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</si>
  <si>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</si>
  <si>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</si>
  <si>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</si>
  <si>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</si>
  <si>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</si>
  <si>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</si>
  <si>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</si>
  <si>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</si>
  <si>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</si>
  <si>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</si>
  <si>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</si>
  <si>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</si>
  <si>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</si>
  <si>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</si>
  <si>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</si>
  <si>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</si>
  <si>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</si>
  <si>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</si>
  <si>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</si>
  <si>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</si>
  <si>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</si>
  <si>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</si>
  <si>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</si>
  <si>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</si>
  <si>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</si>
  <si>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</si>
  <si>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</si>
  <si>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</si>
  <si>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</si>
  <si>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</si>
  <si>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</si>
  <si>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</si>
  <si>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</si>
  <si>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</si>
  <si>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</si>
  <si>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</si>
  <si>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</si>
  <si>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</si>
  <si>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</si>
  <si>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</si>
  <si>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</si>
  <si>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</si>
  <si>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</si>
  <si>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</si>
  <si>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</si>
  <si>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</si>
  <si>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</si>
  <si>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</si>
  <si>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</si>
  <si>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</si>
  <si>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</si>
  <si>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</si>
  <si>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</si>
  <si>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</si>
  <si>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</si>
  <si>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</si>
  <si>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</si>
  <si>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</si>
  <si>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</si>
  <si>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</si>
  <si>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</si>
  <si>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</si>
  <si>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</si>
  <si>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</si>
  <si>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</si>
  <si>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</si>
  <si>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</si>
  <si>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</si>
  <si>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</si>
  <si>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</si>
  <si>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</si>
  <si>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</si>
  <si>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</si>
  <si>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</si>
  <si>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</si>
  <si>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</si>
  <si>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</si>
  <si>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</si>
  <si>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</si>
  <si>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</si>
  <si>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</si>
  <si>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</si>
  <si>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</si>
  <si>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</si>
  <si>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</si>
  <si>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</si>
  <si>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</si>
  <si>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</si>
  <si>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</si>
  <si>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</si>
  <si>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</si>
  <si>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</si>
  <si>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</si>
  <si>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</si>
  <si>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</si>
  <si>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</si>
  <si>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</si>
  <si>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</si>
  <si>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</si>
  <si>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</si>
  <si>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</si>
  <si>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</si>
  <si>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</si>
  <si>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</si>
  <si>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</si>
  <si>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</si>
  <si>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</si>
  <si>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</si>
  <si>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</si>
  <si>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</si>
  <si>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</si>
  <si>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</si>
  <si>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</si>
  <si>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</si>
  <si>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</si>
  <si>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</si>
  <si>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</si>
  <si>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</si>
  <si>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</si>
  <si>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</si>
  <si>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</si>
  <si>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</si>
  <si>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</si>
  <si>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</si>
  <si>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</si>
  <si>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</si>
  <si>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</si>
  <si>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</si>
  <si>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</si>
  <si>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</si>
  <si>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</si>
  <si>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</si>
  <si>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</si>
  <si>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</si>
  <si>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</si>
  <si>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</si>
  <si>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</si>
  <si>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</si>
  <si>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</si>
  <si>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</si>
  <si>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</si>
  <si>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</si>
  <si>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</si>
  <si>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</si>
  <si>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</si>
  <si>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</si>
  <si>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</si>
  <si>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</si>
  <si>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</si>
  <si>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</si>
  <si>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</si>
  <si>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</si>
  <si>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</si>
  <si>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</si>
  <si>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</si>
  <si>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</si>
  <si>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</si>
  <si>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</si>
  <si>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</si>
  <si>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</si>
  <si>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</si>
  <si>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</si>
  <si>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</si>
  <si>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</si>
  <si>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</si>
  <si>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</si>
  <si>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</si>
  <si>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</si>
  <si>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</si>
  <si>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</si>
  <si>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</si>
  <si>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</si>
  <si>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</si>
  <si>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</si>
  <si>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</si>
  <si>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</si>
  <si>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</si>
  <si>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</si>
  <si>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</si>
  <si>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</si>
  <si>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</si>
  <si>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</si>
  <si>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</si>
  <si>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</si>
  <si>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</si>
  <si>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</si>
  <si>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</si>
  <si>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</si>
  <si>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</si>
  <si>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</si>
  <si>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</si>
  <si>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</si>
  <si>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</si>
  <si>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</si>
  <si>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</si>
  <si>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</si>
  <si>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</si>
  <si>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</si>
  <si>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</si>
  <si>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</si>
  <si>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</si>
  <si>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</si>
  <si>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</si>
  <si>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</si>
  <si>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</si>
  <si>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</si>
  <si>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</si>
  <si>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</si>
  <si>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</si>
  <si>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</si>
  <si>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</si>
  <si>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</si>
  <si>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</si>
  <si>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</si>
  <si>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</si>
  <si>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</si>
  <si>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</si>
  <si>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</si>
  <si>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</si>
  <si>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</si>
  <si>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</si>
  <si>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</si>
  <si>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</si>
  <si>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</si>
  <si>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</si>
  <si>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</si>
  <si>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</si>
  <si>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</si>
  <si>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</si>
  <si>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</si>
  <si>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</si>
  <si>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</si>
  <si>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</si>
  <si>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</si>
  <si>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</si>
  <si>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</si>
  <si>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</si>
  <si>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</si>
  <si>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</si>
  <si>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</si>
  <si>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</si>
  <si>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</si>
  <si>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</si>
  <si>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</si>
  <si>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</si>
  <si>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</si>
  <si>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</si>
  <si>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</si>
  <si>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</si>
  <si>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</si>
  <si>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</si>
  <si>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</si>
  <si>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</si>
  <si>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</si>
  <si>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</si>
  <si>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</si>
  <si>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</si>
  <si>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</si>
  <si>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</si>
  <si>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</si>
  <si>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</si>
  <si>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</si>
  <si>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</si>
  <si>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</si>
  <si>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</si>
  <si>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</si>
  <si>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</si>
  <si>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</si>
  <si>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</si>
  <si>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</si>
  <si>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</si>
  <si>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</si>
  <si>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</si>
  <si>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</si>
  <si>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</si>
  <si>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</si>
  <si>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</si>
  <si>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</si>
  <si>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</si>
  <si>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</si>
  <si>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</si>
  <si>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</si>
  <si>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</si>
  <si>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</si>
  <si>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</si>
  <si>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</si>
  <si>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</si>
  <si>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</si>
  <si>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</si>
  <si>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</si>
  <si>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</si>
  <si>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</si>
  <si>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</si>
  <si>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</si>
  <si>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</si>
  <si>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</si>
  <si>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</si>
  <si>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</si>
  <si>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</si>
  <si>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</si>
  <si>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</si>
  <si>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</si>
  <si>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</si>
  <si>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</si>
  <si>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</si>
  <si>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</si>
  <si>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</si>
  <si>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</si>
  <si>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</si>
  <si>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</si>
  <si>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</si>
  <si>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</si>
  <si>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</si>
  <si>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</si>
  <si>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</si>
  <si>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</si>
  <si>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</si>
  <si>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</si>
  <si>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</si>
  <si>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</si>
  <si>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</si>
  <si>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</si>
  <si>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</si>
  <si>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</si>
  <si>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</si>
  <si>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</si>
  <si>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</si>
  <si>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</si>
  <si>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</si>
  <si>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</si>
  <si>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</si>
  <si>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</si>
  <si>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</si>
  <si>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</si>
  <si>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</si>
  <si>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</si>
  <si>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</si>
  <si>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</si>
  <si>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</si>
  <si>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</si>
  <si>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</si>
  <si>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</si>
  <si>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</si>
  <si>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</si>
  <si>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</si>
  <si>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</si>
  <si>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</si>
  <si>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</si>
  <si>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</si>
  <si>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</si>
  <si>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</si>
  <si>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</si>
  <si>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</si>
  <si>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</si>
  <si>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</si>
  <si>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</si>
  <si>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</si>
  <si>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</si>
  <si>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</si>
  <si>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</si>
  <si>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</si>
  <si>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</si>
  <si>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</si>
  <si>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</si>
  <si>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</si>
  <si>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</si>
  <si>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</si>
  <si>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</si>
  <si>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</si>
  <si>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</si>
  <si>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</si>
  <si>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</si>
  <si>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</si>
  <si>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</si>
  <si>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</si>
  <si>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</si>
  <si>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</si>
  <si>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</si>
  <si>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</si>
  <si>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</si>
  <si>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</si>
  <si>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</si>
  <si>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</si>
  <si>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</si>
  <si>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</si>
  <si>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</si>
  <si>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</si>
  <si>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</si>
  <si>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</si>
  <si>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</si>
  <si>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</si>
  <si>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</si>
  <si>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</si>
  <si>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</si>
  <si>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</si>
  <si>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</si>
  <si>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</si>
  <si>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</si>
  <si>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</si>
  <si>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</si>
  <si>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</si>
  <si>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</si>
  <si>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</si>
  <si>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</si>
  <si>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</si>
  <si>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</si>
  <si>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</si>
  <si>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</si>
  <si>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</si>
  <si>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</si>
  <si>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</si>
  <si>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</si>
  <si>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</si>
  <si>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</si>
  <si>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</si>
  <si>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</si>
  <si>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</si>
  <si>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</si>
  <si>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</si>
  <si>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</si>
  <si>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</si>
  <si>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</si>
  <si>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</si>
  <si>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</si>
  <si>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</si>
  <si>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</si>
  <si>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</si>
  <si>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</si>
  <si>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</si>
  <si>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</si>
  <si>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</si>
  <si>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</si>
  <si>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</si>
  <si>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</si>
  <si>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</si>
  <si>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</si>
  <si>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</si>
  <si>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</si>
  <si>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</si>
  <si>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</si>
  <si>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</si>
  <si>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</si>
  <si>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</si>
  <si>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</si>
  <si>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</si>
  <si>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</si>
  <si>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</si>
  <si>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</si>
  <si>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</si>
  <si>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</si>
  <si>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</si>
  <si>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</si>
  <si>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</si>
  <si>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</si>
  <si>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</si>
  <si>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</si>
  <si>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</si>
  <si>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</si>
  <si>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</si>
  <si>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</si>
  <si>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</si>
  <si>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</si>
  <si>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</si>
  <si>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</si>
  <si>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</si>
  <si>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</si>
  <si>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</si>
  <si>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</si>
  <si>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</si>
  <si>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</si>
  <si>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</si>
  <si>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</si>
  <si>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</si>
  <si>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</si>
  <si>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</si>
  <si>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</si>
  <si>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</si>
  <si>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</si>
  <si>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</si>
  <si>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</si>
  <si>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</si>
  <si>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</si>
  <si>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</si>
  <si>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</si>
  <si>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</si>
  <si>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</si>
  <si>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</si>
  <si>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</si>
  <si>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</si>
  <si>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</si>
  <si>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</si>
  <si>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</si>
  <si>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</si>
  <si>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</si>
  <si>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</si>
  <si>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</si>
  <si>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</si>
  <si>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</si>
  <si>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</si>
  <si>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</si>
  <si>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</si>
  <si>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</si>
  <si>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</si>
  <si>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</si>
  <si>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</si>
  <si>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</si>
  <si>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</si>
  <si>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</si>
  <si>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</si>
  <si>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</si>
  <si>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</si>
  <si>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</si>
  <si>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</si>
  <si>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</si>
  <si>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</si>
  <si>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</si>
  <si>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</si>
  <si>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</si>
  <si>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</si>
  <si>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</si>
  <si>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</si>
  <si>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</si>
  <si>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</si>
  <si>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</si>
  <si>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</si>
  <si>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</si>
  <si>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</si>
  <si>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</si>
  <si>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</si>
  <si>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</si>
  <si>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</si>
  <si>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</si>
  <si>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</si>
  <si>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</si>
  <si>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</si>
  <si>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</si>
  <si>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</si>
  <si>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</si>
  <si>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</si>
  <si>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</si>
  <si>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</si>
  <si>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</si>
  <si>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</si>
  <si>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</si>
  <si>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</si>
  <si>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</si>
  <si>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</si>
  <si>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</si>
  <si>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</si>
  <si>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</si>
  <si>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</si>
  <si>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</si>
  <si>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</si>
  <si>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</si>
  <si>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</si>
  <si>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</si>
  <si>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</si>
  <si>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</si>
  <si>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</si>
  <si>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</si>
  <si>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</si>
  <si>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</si>
  <si>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</si>
  <si>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</si>
  <si>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</si>
  <si>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</si>
  <si>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</si>
  <si>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</si>
  <si>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</si>
  <si>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</si>
  <si>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</si>
  <si>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</si>
  <si>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</si>
  <si>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</si>
  <si>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</si>
  <si>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</si>
  <si>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</si>
  <si>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</si>
  <si>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</si>
  <si>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</si>
  <si>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</si>
  <si>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</si>
  <si>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</si>
  <si>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</si>
  <si>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</si>
  <si>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</si>
  <si>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</si>
  <si>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</si>
  <si>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</si>
  <si>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</si>
  <si>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</si>
  <si>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</si>
  <si>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</si>
  <si>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</si>
  <si>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</si>
  <si>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</si>
  <si>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</si>
  <si>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</si>
  <si>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</si>
  <si>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</si>
  <si>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</si>
  <si>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</si>
  <si>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</si>
  <si>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</si>
  <si>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</si>
  <si>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</si>
  <si>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</si>
  <si>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</si>
  <si>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</si>
  <si>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</si>
  <si>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</si>
  <si>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</si>
  <si>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</si>
  <si>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</si>
  <si>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</si>
  <si>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</si>
  <si>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</si>
  <si>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</si>
  <si>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</si>
  <si>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</si>
  <si>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</si>
  <si>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</si>
  <si>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</si>
  <si>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</si>
  <si>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</si>
  <si>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</si>
  <si>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</si>
  <si>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</si>
  <si>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</si>
  <si>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</si>
  <si>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</si>
  <si>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</si>
  <si>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</si>
  <si>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</si>
  <si>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</si>
  <si>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</si>
  <si>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</si>
  <si>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</si>
  <si>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</si>
  <si>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</si>
  <si>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</si>
  <si>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</si>
  <si>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</si>
  <si>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</si>
  <si>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</si>
  <si>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</si>
  <si>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</si>
  <si>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</si>
  <si>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</si>
  <si>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</si>
  <si>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</si>
  <si>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</si>
  <si>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</si>
  <si>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</si>
  <si>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</si>
  <si>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</si>
  <si>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</si>
  <si>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</si>
  <si>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</si>
  <si>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</si>
  <si>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</si>
  <si>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</si>
  <si>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</si>
  <si>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</si>
  <si>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</si>
  <si>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</si>
  <si>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</si>
  <si>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</si>
  <si>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</si>
  <si>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</si>
  <si>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</si>
  <si>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</si>
  <si>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</si>
  <si>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</si>
  <si>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</si>
  <si>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</si>
  <si>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</si>
  <si>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</si>
  <si>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</si>
  <si>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</si>
  <si>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</si>
  <si>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</si>
  <si>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</si>
  <si>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</si>
  <si>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</si>
  <si>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</si>
  <si>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</si>
  <si>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</si>
  <si>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</si>
  <si>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</si>
  <si>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</si>
  <si>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</si>
  <si>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</si>
  <si>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</si>
  <si>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</si>
  <si>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</si>
  <si>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</si>
  <si>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</si>
  <si>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</si>
  <si>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</si>
  <si>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</si>
  <si>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</si>
  <si>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</si>
  <si>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</si>
  <si>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</si>
  <si>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</si>
  <si>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</si>
  <si>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</si>
  <si>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</si>
  <si>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</si>
  <si>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</si>
  <si>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</si>
  <si>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</si>
  <si>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</si>
  <si>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</si>
  <si>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</si>
  <si>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</si>
  <si>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</si>
  <si>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</si>
  <si>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</si>
  <si>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</si>
  <si>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</si>
  <si>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</si>
  <si>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</si>
  <si>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</si>
  <si>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</si>
  <si>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</si>
  <si>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</si>
  <si>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</si>
  <si>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</si>
  <si>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</si>
  <si>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</si>
  <si>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</si>
  <si>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</si>
  <si>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</si>
  <si>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</si>
  <si>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</si>
  <si>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</si>
  <si>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</si>
  <si>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</si>
  <si>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</si>
  <si>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</si>
  <si>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</si>
  <si>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</si>
  <si>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</si>
  <si>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</si>
  <si>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</si>
  <si>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</si>
  <si>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</si>
  <si>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</si>
  <si>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</si>
  <si>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</si>
  <si>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</si>
  <si>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</si>
  <si>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</si>
  <si>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</si>
  <si>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</si>
  <si>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</si>
  <si>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</si>
  <si>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</si>
  <si>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</si>
  <si>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</si>
  <si>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</si>
  <si>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</si>
  <si>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</si>
  <si>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</si>
  <si>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</si>
  <si>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</si>
  <si>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</si>
  <si>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</si>
  <si>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</si>
  <si>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</si>
  <si>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</si>
  <si>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</si>
  <si>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</si>
  <si>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</si>
  <si>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</si>
  <si>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</si>
  <si>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</si>
  <si>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</si>
  <si>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</si>
  <si>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</si>
  <si>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</si>
  <si>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</si>
  <si>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</si>
  <si>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</si>
  <si>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</si>
  <si>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</si>
  <si>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</si>
  <si>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</si>
  <si>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</si>
  <si>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</si>
  <si>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</si>
  <si>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</si>
  <si>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</si>
  <si>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</si>
  <si>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</si>
  <si>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</si>
  <si>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</si>
  <si>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</si>
  <si>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</si>
  <si>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</si>
  <si>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</si>
  <si>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</si>
  <si>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</si>
  <si>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</si>
  <si>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</si>
  <si>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</si>
  <si>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</si>
  <si>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</si>
  <si>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</si>
  <si>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</si>
  <si>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</si>
  <si>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</si>
  <si>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</si>
  <si>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</si>
  <si>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</si>
  <si>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</si>
  <si>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</si>
  <si>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</si>
  <si>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</si>
  <si>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</si>
  <si>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</si>
  <si>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</si>
  <si>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</si>
  <si>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</si>
  <si>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</si>
  <si>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</si>
  <si>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</si>
  <si>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</si>
  <si>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</si>
  <si>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</si>
  <si>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</si>
  <si>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</si>
  <si>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</si>
  <si>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</si>
  <si>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</si>
  <si>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</si>
  <si>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</si>
  <si>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</si>
  <si>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</si>
  <si>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</si>
  <si>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</si>
  <si>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</si>
  <si>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</si>
  <si>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</si>
  <si>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</si>
  <si>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</si>
  <si>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</si>
  <si>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</si>
  <si>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</si>
  <si>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</si>
  <si>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</si>
  <si>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</si>
  <si>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</si>
  <si>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</si>
  <si>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</si>
  <si>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</si>
  <si>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</si>
  <si>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</si>
  <si>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</si>
  <si>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</si>
  <si>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</si>
  <si>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</si>
  <si>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</si>
  <si>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</si>
  <si>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</si>
  <si>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</si>
  <si>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</si>
  <si>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</si>
  <si>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</si>
  <si>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</si>
  <si>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</si>
  <si>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</si>
  <si>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</si>
  <si>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</si>
  <si>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</si>
  <si>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</si>
  <si>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</si>
  <si>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</si>
  <si>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</si>
  <si>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</si>
  <si>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</si>
  <si>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</si>
  <si>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</si>
  <si>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</si>
  <si>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</si>
  <si>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</si>
  <si>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</si>
  <si>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</si>
  <si>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</si>
  <si>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</si>
  <si>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</si>
  <si>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</si>
  <si>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</si>
  <si>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</si>
  <si>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</si>
  <si>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</si>
  <si>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</si>
  <si>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</si>
  <si>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</si>
  <si>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</si>
  <si>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</si>
  <si>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</si>
  <si>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</si>
  <si>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</si>
  <si>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</si>
  <si>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</si>
  <si>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</si>
  <si>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</si>
  <si>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</si>
  <si>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</si>
  <si>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</si>
  <si>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</si>
  <si>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</si>
  <si>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</si>
  <si>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</si>
  <si>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</si>
  <si>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</si>
  <si>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</si>
  <si>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</si>
  <si>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</si>
  <si>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</si>
  <si>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</si>
  <si>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</si>
  <si>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</si>
  <si>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</si>
  <si>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</si>
  <si>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</si>
  <si>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</si>
  <si>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</si>
  <si>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</si>
  <si>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</si>
  <si>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</si>
  <si>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</si>
  <si>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</si>
  <si>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</si>
  <si>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</si>
  <si>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</si>
  <si>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</si>
  <si>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</si>
  <si>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</si>
  <si>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</si>
  <si>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</si>
  <si>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</si>
  <si>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</si>
  <si>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</si>
  <si>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</si>
  <si>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</si>
  <si>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</si>
  <si>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</si>
  <si>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</si>
  <si>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</si>
  <si>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</si>
  <si>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</si>
  <si>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</si>
  <si>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</si>
  <si>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</si>
  <si>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</si>
  <si>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</si>
  <si>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</si>
  <si>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</si>
  <si>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</si>
  <si>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</si>
  <si>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</si>
  <si>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</si>
  <si>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</si>
  <si>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</si>
  <si>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</si>
  <si>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</si>
  <si>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</si>
  <si>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</si>
  <si>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</si>
  <si>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</si>
  <si>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</si>
  <si>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</si>
  <si>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</si>
  <si>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</si>
  <si>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</si>
  <si>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</si>
  <si>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</si>
  <si>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</si>
  <si>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</si>
  <si>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</si>
  <si>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</si>
  <si>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</si>
  <si>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</si>
  <si>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</si>
  <si>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</si>
  <si>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</si>
  <si>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</si>
  <si>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</si>
  <si>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</si>
  <si>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</si>
  <si>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</si>
  <si>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</si>
  <si>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</si>
  <si>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</si>
  <si>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</si>
  <si>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</si>
  <si>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</si>
  <si>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</si>
  <si>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</si>
  <si>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</si>
  <si>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</si>
  <si>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</si>
  <si>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</si>
  <si>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</si>
  <si>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</si>
  <si>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</si>
  <si>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</si>
  <si>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</si>
  <si>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</si>
  <si>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</si>
  <si>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</si>
  <si>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</si>
  <si>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</si>
  <si>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</si>
  <si>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</si>
  <si>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</si>
  <si>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</si>
  <si>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</si>
  <si>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</si>
  <si>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</si>
  <si>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</si>
  <si>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</si>
  <si>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</si>
  <si>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</si>
  <si>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</si>
  <si>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</si>
  <si>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</si>
  <si>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</si>
  <si>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</si>
  <si>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</si>
  <si>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</si>
  <si>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</si>
  <si>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</si>
  <si>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</si>
  <si>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</si>
  <si>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</si>
  <si>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</si>
  <si>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</si>
  <si>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</si>
  <si>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</si>
  <si>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</si>
  <si>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</si>
  <si>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</si>
  <si>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</si>
  <si>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</si>
  <si>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</si>
  <si>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</si>
  <si>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</si>
  <si>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</si>
  <si>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</si>
  <si>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</si>
  <si>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</si>
  <si>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</si>
  <si>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</si>
  <si>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</si>
  <si>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</si>
  <si>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</si>
  <si>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</si>
  <si>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</si>
  <si>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</si>
  <si>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</si>
  <si>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</si>
  <si>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</si>
  <si>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</si>
  <si>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</si>
  <si>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</si>
  <si>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</si>
  <si>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</si>
  <si>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</si>
  <si>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</si>
  <si>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</si>
  <si>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</si>
  <si>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</si>
  <si>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</si>
  <si>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</si>
  <si>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</si>
  <si>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</si>
  <si>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</si>
  <si>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</si>
  <si>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</si>
  <si>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</si>
  <si>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</si>
  <si>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</si>
  <si>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</si>
  <si>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</si>
  <si>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</si>
  <si>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</si>
  <si>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</si>
  <si>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</si>
  <si>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</si>
  <si>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</si>
  <si>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</si>
  <si>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</si>
  <si>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</si>
  <si>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</si>
  <si>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</si>
  <si>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</si>
  <si>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</si>
  <si>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</si>
  <si>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</si>
  <si>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</si>
  <si>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</si>
  <si>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</si>
  <si>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</si>
  <si>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</si>
  <si>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</si>
  <si>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</si>
  <si>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</si>
  <si>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</si>
  <si>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</si>
  <si>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</si>
  <si>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</si>
  <si>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</si>
  <si>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</si>
  <si>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</si>
  <si>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</si>
  <si>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</si>
  <si>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</si>
  <si>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</si>
  <si>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</si>
  <si>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</si>
  <si>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</si>
  <si>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</si>
  <si>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</si>
  <si>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</si>
  <si>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</si>
  <si>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</si>
  <si>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</si>
  <si>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</si>
  <si>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</si>
  <si>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</si>
  <si>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</si>
  <si>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</si>
  <si>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</si>
  <si>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</si>
  <si>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</si>
  <si>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</si>
  <si>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</si>
  <si>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</si>
  <si>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</si>
  <si>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</si>
  <si>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</si>
  <si>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</si>
  <si>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</si>
  <si>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</si>
  <si>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</si>
  <si>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</si>
  <si>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</si>
  <si>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</si>
  <si>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</si>
  <si>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</si>
  <si>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</si>
  <si>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</si>
  <si>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</si>
  <si>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</si>
  <si>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</si>
  <si>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</si>
  <si>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</si>
  <si>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</si>
  <si>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</si>
  <si>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</si>
  <si>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</si>
  <si>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</si>
  <si>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</si>
  <si>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</si>
  <si>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</si>
  <si>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</si>
  <si>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</si>
  <si>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</si>
  <si>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</si>
  <si>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</si>
  <si>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</si>
  <si>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</si>
  <si>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</si>
  <si>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</si>
  <si>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</si>
  <si>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</si>
  <si>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</si>
  <si>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</si>
  <si>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</si>
  <si>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</si>
  <si>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</si>
  <si>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</si>
  <si>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</si>
  <si>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</si>
  <si>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</si>
  <si>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</si>
  <si>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</si>
  <si>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</si>
  <si>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</si>
  <si>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</si>
  <si>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</si>
  <si>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</si>
  <si>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</si>
  <si>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</si>
  <si>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</si>
  <si>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</si>
  <si>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</si>
  <si>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</si>
  <si>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</si>
  <si>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</si>
  <si>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</si>
  <si>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</si>
  <si>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</si>
  <si>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</si>
  <si>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</si>
  <si>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</si>
  <si>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</si>
  <si>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</si>
  <si>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</si>
  <si>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</si>
  <si>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</si>
  <si>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</si>
  <si>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</si>
  <si>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</si>
  <si>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</si>
  <si>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</si>
  <si>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</si>
  <si>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</si>
  <si>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</si>
  <si>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</si>
  <si>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</si>
  <si>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</si>
  <si>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</si>
  <si>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</si>
  <si>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</si>
  <si>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</si>
  <si>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</si>
  <si>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</si>
  <si>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</si>
  <si>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</si>
  <si>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</si>
  <si>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</si>
  <si>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</si>
  <si>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</si>
  <si>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</si>
  <si>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</si>
  <si>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</si>
  <si>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</si>
  <si>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</si>
  <si>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</si>
  <si>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</si>
  <si>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</si>
  <si>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</si>
  <si>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</si>
  <si>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</si>
  <si>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</si>
  <si>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</si>
  <si>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</si>
  <si>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</si>
  <si>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</si>
  <si>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</si>
  <si>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</si>
  <si>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</si>
  <si>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</si>
  <si>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</si>
  <si>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</si>
  <si>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</si>
  <si>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</si>
  <si>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</si>
  <si>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</si>
  <si>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</si>
  <si>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</si>
  <si>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</si>
  <si>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</si>
  <si>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</si>
  <si>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</si>
  <si>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</si>
  <si>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</si>
  <si>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</si>
  <si>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</si>
  <si>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</si>
  <si>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</si>
  <si>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</si>
  <si>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</si>
  <si>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</si>
  <si>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</si>
  <si>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</si>
  <si>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</si>
  <si>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</si>
  <si>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</si>
  <si>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</si>
  <si>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</si>
  <si>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</si>
  <si>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</si>
  <si>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</si>
  <si>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</si>
  <si>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</si>
  <si>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</si>
  <si>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</si>
  <si>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</si>
  <si>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</si>
  <si>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</si>
  <si>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</si>
  <si>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</si>
  <si>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</si>
  <si>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</si>
  <si>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</si>
  <si>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</si>
  <si>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</si>
  <si>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</si>
  <si>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</si>
  <si>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</si>
  <si>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</si>
  <si>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</si>
  <si>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</si>
  <si>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</si>
  <si>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</si>
  <si>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</si>
  <si>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</si>
  <si>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</si>
  <si>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</si>
  <si>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</si>
  <si>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</si>
  <si>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</si>
  <si>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</si>
  <si>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</si>
  <si>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</si>
  <si>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</si>
  <si>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</si>
  <si>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</si>
  <si>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</si>
  <si>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</si>
  <si>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</si>
  <si>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</si>
  <si>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</si>
  <si>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</si>
  <si>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</si>
  <si>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</si>
  <si>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</si>
  <si>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</si>
  <si>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</si>
  <si>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</si>
  <si>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</si>
  <si>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</si>
  <si>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</si>
  <si>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</si>
  <si>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</si>
  <si>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</si>
  <si>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</si>
  <si>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</si>
  <si>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</si>
  <si>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</si>
  <si>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</si>
  <si>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</si>
  <si>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</si>
  <si>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</si>
  <si>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</si>
  <si>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</si>
  <si>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</si>
  <si>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</si>
  <si>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</si>
  <si>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</si>
  <si>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</si>
  <si>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</si>
  <si>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</si>
  <si>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</si>
  <si>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</si>
  <si>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</si>
  <si>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</si>
  <si>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</si>
  <si>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</si>
  <si>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</si>
  <si>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</si>
  <si>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</si>
  <si>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</si>
  <si>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</si>
  <si>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</si>
  <si>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</si>
  <si>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</si>
  <si>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</si>
  <si>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</si>
  <si>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</si>
  <si>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</si>
  <si>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</si>
  <si>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</si>
  <si>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</si>
  <si>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</si>
  <si>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</si>
  <si>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</si>
  <si>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</si>
  <si>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</si>
  <si>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</si>
  <si>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</si>
  <si>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</si>
  <si>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</si>
  <si>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</si>
  <si>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</si>
  <si>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</si>
  <si>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</si>
  <si>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</si>
  <si>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</si>
  <si>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</si>
  <si>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</si>
  <si>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</si>
  <si>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</si>
  <si>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</si>
  <si>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</si>
  <si>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</si>
  <si>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</si>
  <si>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</si>
  <si>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</si>
  <si>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</si>
  <si>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</si>
  <si>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</si>
  <si>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</si>
  <si>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</si>
  <si>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</si>
  <si>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</si>
  <si>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</si>
  <si>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</si>
  <si>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</si>
  <si>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</si>
  <si>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</si>
  <si>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</si>
  <si>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</si>
  <si>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</si>
  <si>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</si>
  <si>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</si>
  <si>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</si>
  <si>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</si>
  <si>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</si>
  <si>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</si>
  <si>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</si>
  <si>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</si>
  <si>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</si>
  <si>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</si>
  <si>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</si>
  <si>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</si>
  <si>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</si>
  <si>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</si>
  <si>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</si>
  <si>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</si>
  <si>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</si>
  <si>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</si>
  <si>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</si>
  <si>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</si>
  <si>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</si>
  <si>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</si>
  <si>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</si>
  <si>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</si>
  <si>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</si>
  <si>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</si>
  <si>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</si>
  <si>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</si>
  <si>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</si>
  <si>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</si>
  <si>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</si>
  <si>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</si>
  <si>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</si>
  <si>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</si>
  <si>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</si>
  <si>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</si>
  <si>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</si>
  <si>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</si>
  <si>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</si>
  <si>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</si>
  <si>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</si>
  <si>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</si>
  <si>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</si>
  <si>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</si>
  <si>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</si>
  <si>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</si>
  <si>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</si>
  <si>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</si>
  <si>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</si>
  <si>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</si>
  <si>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</si>
  <si>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</si>
  <si>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</si>
  <si>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</si>
  <si>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</si>
  <si>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</si>
  <si>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</si>
  <si>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</si>
  <si>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</si>
  <si>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</si>
  <si>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</si>
  <si>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</si>
  <si>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</si>
  <si>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</si>
  <si>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</si>
  <si>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</si>
  <si>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</si>
  <si>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</si>
  <si>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</si>
  <si>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</si>
  <si>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</si>
  <si>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</si>
  <si>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</si>
  <si>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</si>
  <si>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</si>
  <si>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</si>
  <si>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</si>
  <si>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</si>
  <si>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</si>
  <si>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</si>
  <si>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</si>
  <si>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</si>
  <si>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</si>
  <si>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</si>
  <si>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</si>
  <si>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</si>
  <si>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</si>
  <si>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</si>
  <si>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</si>
  <si>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</si>
  <si>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</si>
  <si>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</si>
  <si>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</si>
  <si>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</si>
  <si>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</si>
  <si>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</si>
  <si>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</si>
  <si>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</si>
  <si>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</si>
  <si>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</si>
  <si>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</si>
  <si>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</si>
  <si>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</si>
  <si>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</si>
  <si>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</si>
  <si>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</si>
  <si>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</si>
  <si>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</si>
  <si>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</si>
  <si>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</si>
  <si>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</si>
  <si>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</si>
  <si>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</si>
  <si>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</si>
  <si>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</si>
  <si>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</si>
  <si>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</si>
  <si>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</si>
  <si>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</si>
  <si>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</si>
  <si>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</si>
  <si>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</si>
  <si>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</si>
  <si>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</si>
  <si>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</si>
  <si>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</si>
  <si>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</si>
  <si>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</si>
  <si>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</si>
  <si>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</si>
  <si>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</si>
  <si>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</si>
  <si>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</si>
  <si>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</si>
  <si>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</si>
  <si>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</si>
  <si>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</si>
  <si>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</si>
  <si>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</si>
  <si>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</si>
  <si>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</si>
  <si>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</si>
  <si>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</si>
  <si>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</si>
  <si>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</si>
  <si>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</si>
  <si>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</si>
  <si>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</si>
  <si>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</si>
  <si>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</si>
  <si>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</si>
  <si>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</si>
  <si>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</si>
  <si>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</si>
  <si>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</si>
  <si>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</si>
  <si>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</si>
  <si>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</si>
  <si>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</si>
  <si>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</si>
  <si>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</si>
  <si>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</si>
  <si>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</si>
  <si>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</si>
  <si>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</si>
  <si>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</si>
  <si>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</si>
  <si>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</si>
  <si>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</si>
  <si>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</si>
  <si>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</si>
  <si>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</si>
  <si>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</si>
  <si>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</si>
  <si>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</si>
  <si>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</si>
  <si>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</si>
  <si>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</si>
  <si>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</si>
  <si>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</si>
  <si>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</si>
  <si>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</si>
  <si>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</si>
  <si>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</si>
  <si>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</si>
  <si>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</si>
  <si>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</si>
  <si>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</si>
  <si>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</si>
  <si>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</si>
  <si>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</si>
  <si>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</si>
  <si>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</si>
  <si>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</si>
  <si>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</si>
  <si>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</si>
  <si>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</si>
  <si>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</si>
  <si>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</si>
  <si>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</si>
  <si>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</si>
  <si>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</si>
  <si>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</si>
  <si>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</si>
  <si>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</si>
  <si>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</si>
  <si>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</si>
  <si>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</si>
  <si>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</si>
  <si>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</si>
  <si>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</si>
  <si>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</si>
  <si>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</si>
  <si>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</si>
  <si>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</si>
  <si>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</si>
  <si>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</si>
  <si>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</si>
  <si>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</si>
  <si>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</si>
  <si>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</si>
  <si>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</si>
  <si>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</si>
  <si>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</si>
  <si>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</si>
  <si>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</si>
  <si>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</si>
  <si>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</si>
  <si>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</si>
  <si>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</si>
  <si>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</si>
  <si>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</si>
  <si>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</si>
  <si>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</si>
  <si>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</si>
  <si>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</si>
  <si>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</si>
  <si>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</si>
  <si>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</si>
  <si>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</si>
  <si>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</si>
  <si>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</si>
  <si>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</si>
  <si>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</si>
  <si>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</si>
  <si>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</si>
  <si>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</si>
  <si>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</si>
  <si>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</si>
  <si>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</si>
  <si>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</si>
  <si>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</si>
  <si>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</si>
  <si>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</si>
  <si>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</si>
  <si>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</si>
  <si>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</si>
  <si>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</si>
  <si>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</si>
  <si>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</si>
  <si>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</si>
  <si>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</si>
  <si>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</si>
  <si>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</si>
  <si>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</si>
  <si>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</si>
  <si>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</si>
  <si>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</si>
  <si>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</si>
  <si>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</si>
  <si>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</si>
  <si>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</si>
  <si>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</si>
  <si>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</si>
  <si>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</si>
  <si>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</si>
  <si>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</si>
  <si>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</si>
  <si>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</si>
  <si>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</si>
  <si>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</si>
  <si>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</si>
  <si>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</si>
  <si>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</si>
  <si>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</si>
  <si>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</si>
  <si>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</si>
  <si>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</si>
  <si>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</si>
  <si>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</si>
  <si>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</si>
  <si>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</si>
  <si>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</si>
  <si>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</si>
  <si>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</si>
  <si>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</si>
  <si>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</si>
  <si>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</si>
  <si>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</si>
  <si>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</si>
  <si>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</si>
  <si>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</si>
  <si>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</si>
  <si>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</si>
  <si>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</si>
  <si>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</si>
  <si>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</si>
  <si>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</si>
  <si>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</si>
  <si>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</si>
  <si>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</si>
  <si>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</si>
  <si>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</si>
  <si>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</si>
  <si>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</si>
  <si>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</si>
  <si>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</si>
  <si>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</si>
  <si>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</si>
  <si>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</si>
  <si>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</si>
  <si>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</si>
  <si>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</si>
  <si>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</si>
  <si>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</si>
  <si>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</si>
  <si>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</si>
  <si>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</si>
  <si>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</si>
  <si>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</si>
  <si>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</si>
  <si>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</si>
  <si>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</si>
  <si>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</si>
  <si>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</si>
  <si>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</si>
  <si>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</si>
  <si>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</si>
  <si>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</si>
  <si>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</si>
  <si>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</si>
  <si>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</si>
  <si>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</si>
  <si>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</si>
  <si>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</si>
  <si>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</si>
  <si>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</si>
  <si>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</si>
  <si>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</si>
  <si>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</si>
  <si>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</si>
  <si>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</si>
  <si>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</si>
  <si>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</si>
  <si>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</si>
  <si>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</si>
  <si>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</si>
  <si>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</si>
  <si>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</si>
  <si>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</si>
  <si>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</si>
  <si>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</si>
  <si>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</si>
  <si>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</si>
  <si>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</si>
  <si>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</si>
  <si>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</si>
  <si>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</si>
  <si>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</si>
  <si>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</si>
  <si>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</si>
  <si>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</si>
  <si>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</si>
  <si>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</si>
  <si>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</si>
  <si>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</si>
  <si>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</si>
  <si>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</si>
  <si>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</si>
  <si>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</si>
  <si>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</si>
  <si>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</si>
  <si>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</si>
  <si>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</si>
  <si>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</si>
  <si>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</si>
  <si>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</si>
  <si>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</si>
  <si>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</si>
  <si>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</si>
  <si>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</si>
  <si>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</si>
  <si>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</si>
  <si>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</si>
  <si>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</si>
  <si>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</si>
  <si>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</si>
  <si>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</si>
  <si>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</si>
  <si>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</si>
  <si>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</si>
  <si>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</si>
  <si>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</si>
  <si>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</si>
  <si>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</si>
  <si>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</si>
  <si>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</si>
  <si>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</si>
  <si>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</si>
  <si>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</si>
  <si>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</si>
  <si>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</si>
  <si>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</si>
  <si>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</si>
  <si>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</si>
  <si>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</si>
  <si>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</si>
  <si>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</si>
  <si>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</si>
  <si>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</si>
  <si>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</si>
  <si>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</si>
  <si>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</si>
  <si>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</si>
  <si>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</si>
  <si>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</si>
  <si>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</si>
  <si>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</si>
  <si>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</si>
  <si>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</si>
  <si>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</si>
  <si>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</si>
  <si>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</si>
  <si>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</si>
  <si>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</si>
  <si>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</si>
  <si>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</si>
  <si>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</si>
  <si>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</si>
  <si>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</si>
  <si>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</si>
  <si>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</si>
  <si>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</si>
  <si>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</si>
  <si>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</si>
  <si>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</si>
  <si>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</si>
  <si>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</si>
  <si>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</si>
  <si>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</si>
  <si>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</si>
  <si>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</si>
  <si>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</si>
  <si>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</si>
  <si>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</si>
  <si>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</si>
  <si>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</si>
  <si>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</si>
  <si>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</si>
  <si>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</si>
  <si>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</si>
  <si>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</si>
  <si>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</si>
  <si>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</si>
  <si>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</si>
  <si>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</si>
  <si>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</si>
  <si>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</si>
  <si>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</si>
  <si>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</si>
  <si>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</si>
  <si>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</si>
  <si>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</si>
  <si>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</si>
  <si>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</si>
  <si>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</si>
  <si>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</si>
  <si>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</si>
  <si>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</si>
  <si>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</si>
  <si>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</si>
  <si>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</si>
  <si>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</si>
  <si>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</si>
  <si>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</si>
  <si>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</si>
  <si>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</si>
  <si>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</si>
  <si>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</si>
  <si>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</si>
  <si>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</si>
  <si>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</si>
  <si>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</si>
  <si>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</si>
  <si>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</si>
  <si>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</si>
  <si>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</si>
  <si>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</si>
  <si>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</si>
  <si>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</si>
  <si>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</si>
  <si>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</si>
  <si>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</si>
  <si>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</si>
  <si>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</si>
  <si>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</si>
  <si>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</si>
  <si>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</si>
  <si>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</si>
  <si>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</si>
  <si>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</si>
  <si>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</si>
  <si>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</si>
  <si>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</si>
  <si>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</si>
  <si>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</si>
  <si>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</si>
  <si>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</si>
  <si>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</si>
  <si>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</si>
  <si>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</si>
  <si>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</si>
  <si>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</si>
  <si>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</si>
  <si>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</si>
  <si>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</si>
  <si>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</si>
  <si>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</si>
  <si>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</si>
  <si>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</si>
  <si>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</si>
  <si>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</si>
  <si>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</si>
  <si>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</si>
  <si>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</si>
  <si>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</si>
  <si>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</si>
  <si>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</si>
  <si>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</si>
  <si>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</si>
  <si>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</si>
  <si>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</si>
  <si>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</si>
  <si>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</si>
  <si>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</si>
  <si>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</si>
  <si>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</si>
  <si>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</si>
  <si>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</si>
  <si>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</si>
  <si>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</si>
  <si>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</si>
  <si>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</si>
  <si>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</si>
  <si>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</si>
  <si>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</si>
  <si>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</si>
  <si>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</si>
  <si>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</si>
  <si>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</si>
  <si>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</si>
  <si>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</si>
  <si>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</si>
  <si>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</si>
  <si>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</si>
  <si>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</si>
  <si>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</si>
  <si>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</si>
  <si>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</si>
  <si>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</si>
  <si>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</si>
  <si>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</si>
  <si>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</si>
  <si>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</si>
  <si>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</si>
  <si>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</si>
  <si>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</si>
  <si>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</si>
  <si>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</si>
  <si>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</si>
  <si>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</si>
  <si>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</si>
  <si>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</si>
  <si>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</si>
  <si>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</si>
  <si>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</si>
  <si>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</si>
  <si>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</si>
  <si>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</si>
  <si>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</si>
  <si>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</si>
  <si>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</si>
  <si>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</si>
  <si>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</si>
  <si>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</si>
  <si>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</si>
  <si>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</si>
  <si>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</si>
  <si>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</si>
  <si>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</si>
  <si>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</si>
  <si>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</si>
  <si>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</si>
  <si>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</si>
  <si>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</si>
  <si>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</si>
  <si>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</si>
  <si>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</si>
  <si>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</si>
  <si>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</si>
  <si>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</si>
  <si>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</si>
  <si>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</si>
  <si>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</si>
  <si>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</si>
  <si>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</si>
  <si>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</si>
  <si>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</si>
  <si>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</si>
  <si>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</si>
  <si>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</si>
  <si>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</si>
  <si>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</si>
  <si>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</si>
  <si>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</si>
  <si>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</si>
  <si>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</si>
  <si>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</si>
  <si>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</si>
  <si>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</si>
  <si>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</si>
  <si>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</si>
  <si>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</si>
  <si>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</si>
  <si>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</si>
  <si>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</si>
  <si>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</si>
  <si>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</si>
  <si>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</si>
  <si>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</si>
  <si>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</si>
  <si>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</si>
  <si>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</si>
  <si>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</si>
  <si>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</si>
  <si>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</si>
  <si>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</si>
  <si>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</si>
  <si>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</si>
  <si>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</si>
  <si>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</si>
  <si>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</si>
  <si>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</si>
  <si>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</si>
  <si>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</si>
  <si>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</si>
  <si>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</si>
  <si>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</si>
  <si>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</si>
  <si>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</si>
  <si>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</si>
  <si>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</si>
  <si>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</si>
  <si>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</si>
  <si>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</si>
  <si>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</si>
  <si>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</si>
  <si>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</si>
  <si>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</si>
  <si>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</si>
  <si>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</si>
  <si>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</si>
  <si>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</si>
  <si>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</si>
  <si>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</si>
  <si>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</si>
  <si>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</si>
  <si>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</si>
  <si>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</si>
  <si>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</si>
  <si>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</si>
  <si>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</si>
  <si>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</si>
  <si>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</si>
  <si>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</si>
  <si>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</si>
  <si>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</si>
  <si>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</si>
  <si>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</si>
  <si>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</si>
  <si>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</si>
  <si>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</si>
  <si>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</si>
  <si>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</si>
  <si>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</si>
  <si>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</si>
  <si>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</si>
  <si>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</si>
  <si>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</si>
  <si>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</si>
  <si>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</si>
  <si>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</si>
  <si>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</si>
  <si>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</si>
  <si>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</si>
  <si>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</si>
  <si>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</si>
  <si>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</si>
  <si>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</si>
  <si>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</si>
  <si>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</si>
  <si>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</si>
  <si>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</si>
  <si>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</si>
  <si>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</si>
  <si>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</si>
  <si>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</si>
  <si>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</si>
  <si>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</si>
  <si>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</si>
  <si>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</si>
  <si>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</si>
  <si>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</si>
  <si>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</si>
  <si>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</si>
  <si>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</si>
  <si>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</si>
  <si>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</si>
  <si>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</si>
  <si>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</si>
  <si>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</si>
  <si>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</si>
  <si>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</si>
  <si>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</si>
  <si>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</si>
  <si>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</si>
  <si>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</si>
  <si>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</si>
  <si>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</si>
  <si>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</si>
  <si>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</si>
  <si>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</si>
  <si>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</si>
  <si>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</si>
  <si>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</si>
  <si>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</si>
  <si>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</si>
  <si>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</si>
  <si>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</si>
  <si>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</si>
  <si>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</si>
  <si>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</si>
  <si>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</si>
  <si>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</si>
  <si>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</si>
  <si>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</si>
  <si>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</si>
  <si>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</si>
  <si>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</si>
  <si>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</si>
  <si>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</si>
  <si>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</si>
  <si>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</si>
  <si>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</si>
  <si>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</si>
  <si>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</si>
  <si>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</si>
  <si>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</si>
  <si>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</si>
  <si>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</si>
  <si>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</si>
  <si>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</si>
  <si>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</si>
  <si>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</si>
  <si>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</si>
  <si>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</si>
  <si>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</si>
  <si>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</si>
  <si>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</si>
  <si>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</si>
  <si>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</si>
  <si>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</si>
  <si>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</si>
  <si>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</si>
  <si>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</si>
  <si>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</si>
  <si>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</si>
  <si>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</si>
  <si>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</si>
  <si>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</si>
  <si>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</si>
  <si>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</si>
  <si>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</si>
  <si>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</si>
  <si>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</si>
  <si>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</si>
  <si>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</si>
  <si>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</si>
  <si>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</si>
  <si>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</si>
  <si>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</si>
  <si>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</si>
  <si>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</si>
  <si>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</si>
  <si>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</si>
  <si>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</si>
  <si>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</si>
  <si>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</si>
  <si>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</si>
  <si>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</si>
  <si>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</si>
  <si>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</si>
  <si>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</si>
  <si>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</si>
  <si>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</si>
  <si>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</si>
  <si>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</si>
  <si>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</si>
  <si>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</si>
  <si>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</si>
  <si>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</si>
  <si>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</si>
  <si>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</si>
  <si>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</si>
  <si>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</si>
  <si>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</si>
  <si>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</si>
  <si>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</si>
  <si>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</si>
  <si>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</si>
  <si>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</si>
  <si>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</si>
  <si>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</si>
  <si>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</si>
  <si>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</si>
  <si>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</si>
  <si>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</si>
  <si>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</si>
  <si>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</si>
  <si>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</si>
  <si>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</si>
  <si>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</si>
  <si>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</si>
  <si>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</si>
  <si>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</si>
  <si>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</si>
  <si>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</si>
  <si>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</si>
  <si>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</si>
  <si>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</si>
  <si>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</si>
  <si>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</si>
  <si>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</si>
  <si>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</si>
  <si>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</si>
  <si>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</si>
  <si>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</si>
  <si>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</si>
  <si>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</si>
  <si>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</si>
  <si>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</si>
  <si>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</si>
  <si>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</si>
  <si>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</si>
  <si>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</si>
  <si>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</si>
  <si>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</si>
  <si>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</si>
  <si>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</si>
  <si>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</si>
  <si>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</si>
  <si>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</si>
  <si>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</si>
  <si>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</si>
  <si>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</si>
  <si>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</si>
  <si>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</si>
  <si>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</si>
  <si>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</si>
  <si>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</si>
  <si>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</si>
  <si>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</si>
  <si>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</si>
  <si>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</si>
  <si>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</si>
  <si>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</si>
  <si>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</si>
  <si>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</si>
  <si>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</si>
  <si>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</si>
  <si>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</si>
  <si>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</si>
  <si>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</si>
  <si>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</si>
  <si>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</si>
  <si>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</si>
  <si>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</si>
  <si>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</si>
  <si>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</si>
  <si>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</si>
  <si>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</si>
  <si>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</si>
  <si>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</si>
  <si>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</si>
  <si>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</si>
  <si>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</si>
  <si>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</si>
  <si>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</si>
  <si>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</si>
  <si>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</si>
  <si>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</si>
  <si>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</si>
  <si>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</si>
  <si>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</si>
  <si>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</si>
  <si>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</si>
  <si>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</si>
  <si>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</si>
  <si>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</si>
  <si>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</si>
  <si>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</si>
  <si>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</si>
  <si>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</si>
  <si>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</si>
  <si>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</si>
  <si>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</si>
  <si>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</si>
  <si>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</si>
  <si>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</si>
  <si>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</si>
  <si>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</si>
  <si>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</si>
  <si>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</si>
  <si>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</si>
  <si>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</si>
  <si>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</si>
  <si>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</si>
  <si>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</si>
  <si>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</si>
  <si>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</si>
  <si>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</si>
  <si>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</si>
  <si>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</si>
  <si>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</si>
  <si>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</si>
  <si>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</si>
  <si>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</si>
  <si>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</si>
  <si>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</si>
  <si>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</si>
  <si>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</si>
  <si>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</si>
  <si>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</si>
  <si>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</si>
  <si>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</si>
  <si>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</si>
  <si>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</si>
  <si>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</si>
  <si>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</si>
  <si>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</si>
  <si>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</si>
  <si>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</si>
  <si>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</si>
  <si>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</si>
  <si>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</si>
  <si>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</si>
  <si>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</si>
  <si>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</si>
  <si>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</si>
  <si>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</si>
  <si>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</si>
  <si>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</si>
  <si>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</si>
  <si>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</si>
  <si>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</si>
  <si>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</si>
  <si>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</si>
  <si>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</si>
  <si>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</si>
  <si>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</si>
  <si>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</si>
  <si>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</si>
  <si>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</si>
  <si>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</si>
  <si>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</si>
  <si>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</si>
  <si>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</si>
  <si>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</si>
  <si>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</si>
  <si>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</si>
  <si>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</si>
  <si>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</si>
  <si>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</si>
  <si>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</si>
  <si>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</si>
  <si>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</si>
  <si>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</si>
  <si>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</si>
  <si>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</si>
  <si>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</si>
  <si>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</si>
  <si>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</si>
  <si>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</si>
  <si>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</si>
  <si>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</si>
  <si>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</si>
  <si>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</si>
  <si>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</si>
  <si>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</si>
  <si>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</si>
  <si>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</si>
  <si>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</si>
  <si>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</si>
  <si>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</si>
  <si>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</si>
  <si>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</si>
  <si>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</si>
  <si>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</si>
  <si>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</si>
  <si>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</si>
  <si>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</si>
  <si>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</si>
  <si>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</si>
  <si>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</si>
  <si>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</si>
  <si>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</si>
  <si>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</si>
  <si>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</si>
  <si>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</si>
  <si>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</si>
  <si>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</si>
  <si>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</si>
  <si>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</si>
  <si>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</si>
  <si>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</si>
  <si>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</si>
  <si>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</si>
  <si>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</si>
  <si>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</si>
  <si>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</si>
  <si>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</si>
  <si>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</si>
  <si>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</si>
  <si>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</si>
  <si>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</si>
  <si>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</si>
  <si>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</si>
  <si>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</si>
  <si>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</si>
  <si>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</si>
  <si>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</si>
  <si>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</si>
  <si>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</si>
  <si>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</si>
  <si>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</si>
  <si>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</si>
  <si>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</si>
  <si>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</si>
  <si>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</si>
  <si>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</si>
  <si>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</si>
  <si>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</si>
  <si>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</si>
  <si>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</si>
  <si>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</si>
  <si>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</si>
  <si>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</si>
  <si>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</si>
  <si>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</si>
  <si>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</si>
  <si>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</si>
  <si>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</si>
  <si>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</si>
  <si>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</si>
  <si>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</si>
  <si>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</si>
  <si>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</si>
  <si>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</si>
  <si>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</si>
  <si>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</si>
  <si>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</si>
  <si>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</si>
  <si>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</si>
  <si>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</si>
  <si>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</si>
  <si>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</si>
  <si>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</si>
  <si>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</si>
  <si>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</si>
  <si>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</si>
  <si>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</si>
  <si>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</si>
  <si>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</si>
  <si>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</si>
  <si>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</si>
  <si>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</si>
  <si>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</si>
  <si>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</si>
  <si>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</si>
  <si>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</si>
  <si>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</si>
  <si>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</si>
  <si>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</si>
  <si>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</si>
  <si>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</si>
  <si>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</si>
  <si>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</si>
  <si>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</si>
  <si>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</si>
  <si>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</si>
  <si>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</si>
  <si>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</si>
  <si>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</si>
  <si>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</si>
  <si>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</si>
  <si>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</si>
  <si>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</si>
  <si>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</si>
  <si>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</si>
  <si>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</si>
  <si>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</si>
  <si>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</si>
  <si>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</si>
  <si>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</si>
  <si>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</si>
  <si>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</si>
  <si>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</si>
  <si>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</si>
  <si>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</si>
  <si>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</si>
  <si>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</si>
  <si>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</si>
  <si>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</si>
  <si>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</si>
  <si>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</si>
  <si>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</si>
  <si>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</si>
  <si>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</si>
  <si>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</si>
  <si>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</si>
  <si>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</si>
  <si>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</si>
  <si>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</si>
  <si>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</si>
  <si>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</si>
  <si>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</si>
  <si>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</si>
  <si>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</si>
  <si>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</si>
  <si>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</si>
  <si>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</si>
  <si>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</si>
  <si>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</si>
  <si>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</si>
  <si>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</si>
  <si>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</si>
  <si>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</si>
  <si>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</si>
  <si>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</si>
  <si>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</si>
  <si>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</si>
  <si>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</si>
  <si>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</si>
  <si>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</si>
  <si>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</si>
  <si>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</si>
  <si>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</si>
  <si>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</si>
  <si>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</si>
  <si>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</si>
  <si>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</si>
  <si>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</si>
  <si>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</si>
  <si>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</si>
  <si>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</si>
  <si>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</si>
  <si>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</si>
  <si>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</si>
  <si>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</si>
  <si>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</si>
  <si>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</si>
  <si>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</si>
  <si>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</si>
  <si>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</si>
  <si>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</si>
  <si>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</si>
  <si>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</si>
  <si>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</si>
  <si>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</si>
  <si>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</si>
  <si>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</si>
  <si>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</si>
  <si>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</si>
  <si>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</si>
  <si>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</si>
  <si>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</si>
  <si>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</si>
  <si>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</si>
  <si>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</si>
  <si>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</si>
  <si>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</si>
  <si>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</si>
  <si>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</si>
  <si>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</si>
  <si>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</si>
  <si>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</si>
  <si>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</si>
  <si>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</si>
  <si>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</si>
  <si>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</si>
  <si>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</si>
  <si>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</si>
  <si>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</si>
  <si>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</si>
  <si>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</si>
  <si>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</si>
  <si>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</si>
  <si>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</si>
  <si>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</si>
  <si>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</si>
  <si>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</si>
  <si>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</si>
  <si>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</si>
  <si>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</si>
  <si>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</si>
  <si>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</si>
  <si>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</si>
  <si>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</si>
  <si>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</si>
  <si>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</si>
  <si>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</si>
  <si>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</si>
  <si>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</si>
  <si>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</si>
  <si>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</si>
  <si>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</si>
  <si>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</si>
  <si>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</si>
  <si>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</si>
  <si>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</si>
  <si>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</si>
  <si>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</si>
  <si>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</si>
  <si>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</si>
  <si>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</si>
  <si>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</si>
  <si>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</si>
  <si>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</si>
  <si>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</si>
  <si>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</si>
  <si>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</si>
  <si>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</si>
  <si>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</si>
  <si>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</si>
  <si>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</si>
  <si>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</si>
  <si>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</si>
  <si>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</si>
  <si>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</si>
  <si>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</si>
  <si>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</si>
  <si>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</si>
  <si>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</si>
  <si>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</si>
  <si>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</si>
  <si>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</si>
  <si>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</si>
  <si>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</si>
  <si>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</si>
  <si>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</si>
  <si>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</si>
  <si>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</si>
  <si>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</si>
  <si>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</si>
  <si>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</si>
  <si>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</si>
  <si>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</si>
  <si>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</si>
  <si>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</si>
  <si>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</si>
  <si>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</si>
  <si>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</si>
  <si>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</si>
  <si>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</si>
  <si>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</si>
  <si>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</si>
  <si>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</si>
  <si>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</si>
  <si>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</si>
  <si>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</si>
  <si>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</si>
  <si>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</si>
  <si>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</si>
  <si>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</si>
  <si>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</si>
  <si>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</si>
  <si>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</si>
  <si>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</si>
  <si>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</si>
  <si>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</si>
  <si>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</si>
  <si>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</si>
  <si>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</si>
  <si>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</si>
  <si>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</si>
  <si>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</si>
  <si>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</si>
  <si>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</si>
  <si>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</si>
  <si>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</si>
  <si>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</si>
  <si>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</si>
  <si>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</si>
  <si>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</si>
  <si>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</si>
  <si>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</si>
  <si>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</si>
  <si>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</si>
  <si>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</si>
  <si>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</si>
  <si>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</si>
  <si>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</si>
  <si>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</si>
  <si>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</si>
  <si>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</si>
  <si>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</si>
  <si>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</si>
  <si>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</si>
  <si>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</si>
  <si>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</si>
  <si>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</si>
  <si>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</si>
  <si>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</si>
  <si>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</si>
  <si>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</si>
  <si>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</si>
  <si>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</si>
  <si>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</si>
  <si>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</si>
  <si>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</si>
  <si>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</si>
  <si>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</si>
  <si>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</si>
  <si>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</si>
  <si>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</si>
  <si>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</si>
  <si>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</si>
  <si>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</si>
  <si>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</si>
  <si>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</si>
  <si>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</si>
  <si>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</si>
  <si>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</si>
  <si>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</si>
  <si>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</si>
  <si>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</si>
  <si>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</si>
  <si>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</si>
  <si>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</si>
  <si>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</si>
  <si>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</si>
  <si>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</si>
  <si>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</si>
  <si>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</si>
  <si>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</si>
  <si>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</si>
  <si>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</si>
  <si>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</si>
  <si>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</si>
  <si>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</si>
  <si>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</si>
  <si>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</si>
  <si>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</si>
  <si>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</si>
  <si>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</si>
  <si>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</si>
  <si>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</si>
  <si>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</si>
  <si>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</si>
  <si>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</si>
  <si>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</si>
  <si>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</si>
  <si>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</si>
  <si>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</si>
  <si>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</si>
  <si>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</si>
  <si>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</si>
  <si>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</si>
  <si>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</si>
  <si>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</si>
  <si>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</si>
  <si>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</si>
  <si>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</si>
  <si>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</si>
  <si>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</si>
  <si>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</si>
  <si>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</si>
  <si>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</si>
  <si>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</si>
  <si>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</si>
  <si>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</si>
  <si>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</si>
  <si>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</si>
  <si>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</si>
  <si>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</si>
  <si>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</si>
  <si>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</si>
  <si>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</si>
  <si>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</si>
  <si>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</si>
  <si>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</si>
  <si>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</si>
  <si>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</si>
  <si>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</si>
  <si>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</si>
  <si>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</si>
  <si>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</si>
  <si>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</si>
  <si>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</si>
  <si>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</si>
  <si>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</si>
  <si>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</si>
  <si>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</si>
  <si>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</si>
  <si>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</si>
  <si>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</si>
  <si>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</si>
  <si>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</si>
  <si>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</si>
  <si>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</si>
  <si>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</si>
  <si>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</si>
  <si>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</si>
  <si>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</si>
  <si>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</si>
  <si>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</si>
  <si>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</si>
  <si>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</si>
  <si>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</si>
  <si>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</si>
  <si>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</si>
  <si>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</si>
  <si>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</si>
  <si>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</si>
  <si>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</si>
  <si>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</si>
  <si>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</si>
  <si>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</si>
  <si>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</si>
  <si>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</si>
  <si>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</si>
  <si>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</si>
  <si>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</si>
  <si>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</si>
  <si>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</si>
  <si>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</si>
  <si>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</si>
  <si>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</si>
  <si>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</si>
  <si>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</si>
  <si>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</si>
  <si>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</si>
  <si>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</si>
  <si>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</si>
  <si>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</si>
  <si>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</si>
  <si>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</si>
  <si>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</si>
  <si>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</si>
  <si>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</si>
  <si>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</si>
  <si>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</si>
  <si>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</si>
  <si>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</si>
  <si>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</si>
  <si>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</si>
  <si>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</si>
  <si>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</si>
  <si>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</si>
  <si>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</si>
  <si>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</si>
  <si>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</si>
  <si>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</si>
  <si>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</si>
  <si>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</si>
  <si>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</si>
  <si>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</si>
  <si>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</si>
  <si>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</si>
  <si>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</si>
  <si>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</si>
  <si>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</si>
  <si>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</si>
  <si>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</si>
  <si>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</si>
  <si>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</si>
  <si>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</si>
  <si>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</si>
  <si>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</si>
  <si>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</si>
  <si>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</si>
  <si>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</si>
  <si>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</si>
  <si>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</si>
  <si>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</si>
  <si>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</si>
  <si>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</si>
  <si>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</si>
  <si>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</si>
  <si>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</si>
  <si>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</si>
  <si>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</si>
  <si>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</si>
  <si>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</si>
  <si>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</si>
  <si>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</si>
  <si>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</si>
  <si>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</si>
  <si>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</si>
  <si>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</si>
  <si>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</si>
  <si>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</si>
  <si>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</si>
  <si>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</si>
  <si>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</si>
  <si>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</si>
  <si>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</si>
  <si>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</si>
  <si>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</si>
  <si>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</si>
  <si>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</si>
  <si>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</si>
  <si>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</si>
  <si>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</si>
  <si>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</si>
  <si>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</si>
  <si>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</si>
  <si>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</si>
  <si>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</si>
  <si>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</si>
  <si>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</si>
  <si>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</si>
  <si>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</si>
  <si>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</si>
  <si>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</si>
  <si>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</si>
  <si>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</si>
  <si>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</si>
  <si>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</si>
  <si>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</si>
  <si>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</si>
  <si>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</si>
  <si>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</si>
  <si>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</si>
  <si>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</si>
  <si>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</si>
  <si>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</si>
  <si>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</si>
  <si>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</si>
  <si>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</si>
  <si>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</si>
  <si>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</si>
  <si>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</si>
  <si>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</si>
  <si>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</si>
  <si>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</si>
  <si>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</si>
  <si>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</si>
  <si>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</si>
  <si>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</si>
  <si>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</si>
  <si>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</si>
  <si>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</si>
  <si>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</si>
  <si>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</si>
  <si>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</si>
  <si>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</si>
  <si>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</si>
  <si>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</si>
  <si>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</si>
  <si>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</si>
  <si>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</si>
  <si>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</si>
  <si>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</si>
  <si>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</si>
  <si>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</si>
  <si>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</si>
  <si>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</si>
  <si>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</si>
  <si>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</si>
  <si>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</si>
  <si>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</si>
  <si>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</si>
  <si>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</si>
  <si>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</si>
  <si>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</si>
  <si>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</si>
  <si>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</si>
  <si>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</si>
  <si>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</si>
  <si>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</si>
  <si>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</si>
  <si>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</si>
  <si>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</si>
  <si>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</si>
  <si>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</si>
  <si>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</si>
  <si>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</si>
  <si>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</si>
  <si>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</si>
  <si>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</si>
  <si>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</si>
  <si>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</si>
  <si>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</si>
  <si>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</si>
  <si>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</si>
  <si>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</si>
  <si>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</si>
  <si>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</si>
  <si>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</si>
  <si>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</si>
  <si>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</si>
  <si>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</si>
  <si>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</si>
  <si>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</si>
  <si>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</si>
  <si>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</si>
  <si>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</si>
  <si>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</si>
  <si>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</si>
  <si>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</si>
  <si>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</si>
  <si>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</si>
  <si>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</si>
  <si>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</si>
  <si>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</si>
  <si>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</si>
  <si>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</si>
  <si>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</si>
  <si>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</si>
  <si>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</si>
  <si>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</si>
  <si>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</si>
  <si>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</si>
  <si>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</si>
  <si>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</si>
  <si>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</si>
  <si>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</si>
  <si>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</si>
  <si>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</si>
  <si>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</si>
  <si>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</si>
  <si>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</si>
  <si>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</si>
  <si>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</si>
  <si>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</si>
  <si>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</si>
  <si>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</si>
  <si>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</si>
  <si>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</si>
  <si>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</si>
  <si>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</si>
  <si>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</si>
  <si>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</si>
  <si>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</si>
  <si>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</si>
  <si>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</si>
  <si>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</si>
  <si>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</si>
  <si>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</si>
  <si>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</si>
  <si>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</si>
  <si>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</si>
  <si>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</si>
  <si>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</si>
  <si>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</si>
  <si>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</si>
  <si>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</si>
  <si>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</si>
  <si>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</si>
  <si>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</si>
  <si>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</si>
  <si>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</si>
  <si>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</si>
  <si>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</si>
  <si>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</si>
  <si>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</si>
  <si>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</si>
  <si>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</si>
  <si>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</si>
  <si>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</si>
  <si>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</si>
  <si>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</si>
  <si>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</si>
  <si>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</si>
  <si>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</si>
  <si>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</si>
  <si>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</si>
  <si>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</si>
  <si>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</si>
  <si>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</si>
  <si>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</si>
  <si>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</si>
  <si>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</si>
  <si>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</si>
  <si>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</si>
  <si>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</si>
  <si>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</si>
  <si>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</si>
  <si>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</si>
  <si>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</si>
  <si>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</si>
  <si>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</si>
  <si>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</si>
  <si>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</si>
  <si>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</si>
  <si>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</si>
  <si>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</si>
  <si>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</si>
  <si>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</si>
  <si>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</si>
  <si>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</si>
  <si>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</si>
  <si>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</si>
  <si>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</si>
  <si>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</si>
  <si>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</si>
  <si>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</si>
  <si>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</si>
  <si>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</si>
  <si>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</si>
  <si>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</si>
  <si>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</si>
  <si>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</si>
  <si>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</si>
  <si>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</si>
  <si>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</si>
  <si>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</si>
  <si>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</si>
  <si>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</si>
  <si>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</si>
  <si>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</si>
  <si>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</si>
  <si>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</si>
  <si>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</si>
  <si>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</si>
  <si>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</si>
  <si>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</si>
  <si>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</si>
  <si>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</si>
  <si>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</si>
  <si>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</si>
  <si>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</si>
  <si>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</si>
  <si>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</si>
  <si>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</si>
  <si>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</si>
  <si>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</si>
  <si>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</si>
  <si>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</si>
  <si>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</si>
  <si>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</si>
  <si>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</si>
  <si>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</si>
  <si>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</si>
  <si>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</si>
  <si>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</si>
  <si>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</si>
  <si>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</si>
  <si>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</si>
  <si>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</si>
  <si>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</si>
  <si>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</si>
  <si>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</si>
  <si>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</si>
  <si>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</si>
  <si>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</si>
  <si>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</si>
  <si>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</si>
  <si>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</si>
  <si>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</si>
  <si>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</si>
  <si>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</si>
  <si>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</si>
  <si>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</si>
  <si>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</si>
  <si>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</si>
  <si>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</si>
  <si>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</si>
  <si>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</si>
  <si>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</si>
  <si>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</si>
  <si>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</si>
  <si>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</si>
  <si>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</si>
  <si>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</si>
  <si>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</si>
  <si>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</si>
  <si>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</si>
  <si>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</si>
  <si>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</si>
  <si>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</si>
  <si>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</si>
  <si>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</si>
  <si>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</si>
  <si>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</si>
  <si>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</si>
  <si>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</si>
  <si>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</si>
  <si>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</si>
  <si>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</si>
  <si>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</si>
  <si>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</si>
  <si>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</si>
  <si>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</si>
  <si>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</si>
  <si>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</si>
  <si>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</si>
  <si>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</si>
  <si>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</si>
  <si>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</si>
  <si>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</si>
  <si>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</si>
  <si>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</si>
  <si>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</si>
  <si>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</si>
  <si>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</si>
  <si>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</si>
  <si>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</si>
  <si>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</si>
  <si>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</si>
  <si>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</si>
  <si>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</si>
  <si>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</si>
  <si>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</si>
  <si>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</si>
  <si>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</si>
  <si>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</si>
  <si>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</si>
  <si>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</si>
  <si>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</si>
  <si>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</si>
  <si>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</si>
  <si>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</si>
  <si>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</si>
  <si>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</si>
  <si>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</si>
  <si>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</si>
  <si>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</si>
  <si>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</si>
  <si>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</si>
  <si>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</si>
  <si>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</si>
  <si>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</si>
  <si>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</si>
  <si>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</si>
  <si>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</si>
  <si>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</si>
  <si>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</si>
  <si>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</si>
  <si>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</si>
  <si>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</si>
  <si>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</si>
  <si>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</si>
  <si>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</si>
  <si>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</si>
  <si>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</si>
  <si>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</si>
  <si>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</si>
  <si>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</si>
  <si>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</si>
  <si>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</si>
  <si>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</si>
  <si>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</si>
  <si>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</si>
  <si>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</si>
  <si>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</si>
  <si>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</si>
  <si>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</si>
  <si>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</si>
  <si>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</si>
  <si>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</si>
  <si>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</si>
  <si>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</si>
  <si>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</si>
  <si>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</si>
  <si>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</si>
  <si>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</si>
  <si>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</si>
  <si>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</si>
  <si>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</si>
  <si>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</si>
  <si>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</si>
  <si>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</si>
  <si>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</si>
  <si>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</si>
  <si>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</si>
  <si>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</si>
  <si>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</si>
  <si>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</si>
  <si>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</si>
  <si>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</si>
  <si>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</si>
  <si>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</si>
  <si>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</si>
  <si>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</si>
  <si>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</si>
  <si>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</si>
  <si>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</si>
  <si>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</si>
  <si>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</si>
  <si>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</si>
  <si>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</si>
  <si>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</si>
  <si>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</si>
  <si>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</si>
  <si>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</si>
  <si>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</si>
  <si>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</si>
  <si>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</si>
  <si>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</si>
  <si>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</si>
  <si>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</si>
  <si>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</si>
  <si>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</si>
  <si>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</si>
  <si>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</si>
  <si>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</si>
  <si>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</si>
  <si>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</si>
  <si>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</si>
  <si>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</si>
  <si>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</si>
  <si>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</si>
  <si>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</si>
  <si>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</si>
  <si>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</si>
  <si>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</si>
  <si>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</si>
  <si>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</si>
  <si>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</si>
  <si>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</si>
  <si>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</si>
  <si>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</si>
  <si>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</si>
  <si>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</si>
  <si>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</si>
  <si>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</si>
  <si>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</si>
  <si>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</si>
  <si>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</si>
  <si>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</si>
  <si>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</si>
  <si>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</si>
  <si>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</si>
  <si>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</si>
  <si>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</si>
  <si>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</si>
  <si>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</si>
  <si>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</si>
  <si>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</si>
  <si>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</si>
  <si>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</si>
  <si>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</si>
  <si>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</si>
  <si>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</si>
  <si>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</si>
  <si>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</si>
  <si>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</si>
  <si>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</si>
  <si>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</si>
  <si>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</si>
  <si>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</si>
  <si>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</si>
  <si>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</si>
  <si>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</si>
  <si>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</si>
  <si>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</si>
  <si>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</si>
  <si>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</si>
  <si>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</si>
  <si>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</si>
  <si>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</si>
  <si>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</si>
  <si>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</si>
  <si>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</si>
  <si>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</si>
  <si>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</si>
  <si>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</si>
  <si>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</si>
  <si>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</si>
  <si>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</si>
  <si>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</si>
  <si>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</si>
  <si>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</si>
  <si>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</si>
  <si>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</si>
  <si>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</si>
  <si>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</si>
  <si>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</si>
  <si>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</si>
  <si>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</si>
  <si>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</si>
  <si>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</si>
  <si>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</si>
  <si>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</si>
  <si>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</si>
  <si>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</si>
  <si>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</si>
  <si>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</si>
  <si>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</si>
  <si>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</si>
  <si>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</si>
  <si>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</si>
  <si>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</si>
  <si>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</si>
  <si>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</si>
  <si>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</si>
  <si>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</si>
  <si>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</si>
  <si>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</si>
  <si>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</si>
  <si>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</si>
  <si>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</si>
  <si>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</si>
  <si>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</si>
  <si>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</si>
  <si>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</si>
  <si>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</si>
  <si>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</si>
  <si>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</si>
  <si>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</si>
  <si>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</si>
  <si>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</si>
  <si>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</si>
  <si>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</si>
  <si>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</si>
  <si>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</si>
  <si>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</si>
  <si>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</si>
  <si>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</si>
  <si>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</si>
  <si>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</si>
  <si>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</si>
  <si>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</si>
  <si>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</si>
  <si>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</si>
  <si>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</si>
  <si>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</si>
  <si>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</si>
  <si>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</si>
  <si>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</si>
  <si>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</si>
  <si>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</si>
  <si>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</si>
  <si>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</si>
  <si>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</si>
  <si>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</si>
  <si>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</si>
  <si>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</si>
  <si>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</si>
  <si>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</si>
  <si>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</si>
  <si>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</si>
  <si>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</si>
  <si>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</si>
  <si>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</si>
  <si>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</si>
  <si>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</si>
  <si>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</si>
  <si>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</si>
  <si>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</si>
  <si>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</si>
  <si>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</si>
  <si>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</si>
  <si>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</si>
  <si>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</si>
  <si>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</si>
  <si>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</si>
  <si>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</si>
  <si>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</si>
  <si>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</si>
  <si>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</si>
  <si>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</si>
  <si>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</si>
  <si>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</si>
  <si>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</si>
  <si>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</si>
  <si>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</si>
  <si>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</si>
  <si>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</si>
  <si>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</si>
  <si>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</si>
  <si>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</si>
  <si>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</si>
  <si>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</si>
  <si>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</si>
  <si>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</si>
  <si>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</si>
  <si>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</si>
  <si>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</si>
  <si>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</si>
  <si>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</si>
  <si>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</si>
  <si>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</si>
  <si>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</si>
  <si>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</si>
  <si>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</si>
  <si>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</si>
  <si>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</si>
  <si>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</si>
  <si>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</si>
  <si>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</si>
  <si>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</si>
  <si>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</si>
  <si>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</si>
  <si>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</si>
  <si>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</si>
  <si>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</si>
  <si>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</si>
  <si>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</si>
  <si>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</si>
  <si>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</si>
  <si>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</si>
  <si>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</si>
  <si>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</si>
  <si>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</si>
  <si>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</si>
  <si>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</si>
  <si>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</si>
  <si>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</si>
  <si>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</si>
  <si>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</si>
  <si>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</si>
  <si>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</si>
  <si>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</si>
  <si>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</si>
  <si>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</si>
  <si>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</si>
  <si>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</si>
  <si>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</si>
  <si>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</si>
  <si>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</si>
  <si>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</si>
  <si>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</si>
  <si>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</si>
  <si>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</si>
  <si>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</si>
  <si>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</si>
  <si>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</si>
  <si>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</si>
  <si>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</si>
  <si>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</si>
  <si>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</si>
  <si>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</si>
  <si>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</si>
  <si>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</si>
  <si>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</si>
  <si>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</si>
  <si>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</si>
  <si>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</si>
  <si>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</si>
  <si>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</si>
  <si>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</si>
  <si>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</si>
  <si>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</si>
  <si>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</si>
  <si>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</si>
  <si>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</si>
  <si>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</si>
  <si>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</si>
  <si>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</si>
  <si>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</si>
  <si>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</si>
  <si>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</si>
  <si>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</si>
  <si>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</si>
  <si>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</si>
  <si>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</si>
  <si>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</si>
  <si>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</si>
  <si>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</si>
  <si>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</si>
  <si>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</si>
  <si>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</si>
  <si>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</si>
  <si>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</si>
  <si>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</si>
  <si>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</si>
  <si>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</si>
  <si>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</si>
  <si>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</si>
  <si>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</si>
  <si>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</si>
  <si>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</si>
  <si>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</si>
  <si>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</si>
  <si>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</si>
  <si>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</si>
  <si>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</si>
  <si>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</si>
  <si>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</si>
  <si>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</si>
  <si>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</si>
  <si>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</si>
  <si>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</si>
  <si>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</si>
  <si>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</si>
  <si>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</si>
  <si>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</si>
  <si>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</si>
  <si>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</si>
  <si>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</si>
  <si>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</si>
  <si>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</si>
  <si>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</si>
  <si>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</si>
  <si>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</si>
  <si>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</si>
  <si>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</si>
  <si>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</si>
  <si>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</si>
  <si>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</si>
  <si>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</si>
  <si>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</si>
  <si>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</si>
  <si>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</si>
  <si>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</si>
  <si>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</si>
  <si>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</si>
  <si>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</si>
  <si>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</si>
  <si>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</si>
  <si>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</si>
  <si>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</si>
  <si>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</si>
  <si>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</si>
  <si>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</si>
  <si>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</si>
  <si>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</si>
  <si>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</si>
  <si>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</si>
  <si>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</si>
  <si>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</si>
  <si>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</si>
  <si>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</si>
  <si>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</si>
  <si>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</si>
  <si>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</si>
  <si>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</si>
  <si>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</si>
  <si>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</si>
  <si>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</si>
  <si>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</si>
  <si>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</si>
  <si>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</si>
  <si>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</si>
  <si>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</si>
  <si>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</si>
  <si>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</si>
  <si>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</si>
  <si>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</si>
  <si>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</si>
  <si>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</si>
  <si>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</si>
  <si>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</si>
  <si>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</si>
  <si>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</si>
  <si>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</si>
  <si>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</si>
  <si>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</si>
  <si>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</si>
  <si>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</si>
  <si>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</si>
  <si>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</si>
  <si>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</si>
  <si>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</si>
  <si>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</si>
  <si>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</si>
  <si>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</si>
  <si>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</si>
  <si>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</si>
  <si>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</si>
  <si>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</si>
  <si>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</si>
  <si>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</si>
  <si>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</si>
  <si>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</si>
  <si>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</si>
  <si>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</si>
  <si>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</si>
  <si>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</si>
  <si>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</si>
  <si>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</si>
  <si>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</si>
  <si>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</si>
  <si>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</si>
  <si>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</si>
  <si>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</si>
  <si>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</si>
  <si>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</si>
  <si>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</si>
  <si>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</si>
  <si>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</si>
  <si>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</si>
  <si>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</si>
  <si>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</si>
  <si>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</si>
  <si>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</si>
  <si>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</si>
  <si>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</si>
  <si>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</si>
  <si>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</si>
  <si>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</si>
  <si>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</si>
  <si>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</si>
  <si>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</si>
  <si>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</si>
  <si>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</si>
  <si>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</si>
  <si>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</si>
  <si>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</si>
  <si>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</si>
  <si>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</si>
  <si>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</si>
  <si>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</si>
  <si>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</si>
  <si>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</si>
  <si>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</si>
  <si>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</si>
  <si>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</si>
  <si>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</si>
  <si>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</si>
  <si>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</si>
  <si>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</si>
  <si>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</si>
  <si>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</si>
  <si>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</si>
  <si>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</si>
  <si>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</si>
  <si>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</si>
  <si>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</si>
  <si>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</si>
  <si>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</si>
  <si>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</si>
  <si>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</si>
  <si>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</si>
  <si>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</si>
  <si>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</si>
  <si>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</si>
  <si>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</si>
  <si>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</si>
  <si>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</si>
  <si>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</si>
  <si>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</si>
  <si>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</si>
  <si>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</si>
  <si>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</si>
  <si>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</si>
  <si>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</si>
  <si>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</si>
  <si>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</si>
  <si>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</si>
  <si>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</si>
  <si>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</si>
  <si>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</si>
  <si>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</si>
  <si>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</si>
  <si>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</si>
  <si>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</si>
  <si>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</si>
  <si>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</si>
  <si>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</si>
  <si>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</si>
  <si>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</si>
  <si>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</si>
  <si>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</si>
  <si>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</si>
  <si>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</si>
  <si>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</si>
  <si>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</si>
  <si>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</si>
  <si>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</si>
  <si>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</si>
  <si>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</si>
  <si>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</si>
  <si>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</si>
  <si>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</si>
  <si>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</si>
  <si>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</si>
  <si>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</si>
  <si>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</si>
  <si>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</si>
  <si>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</si>
  <si>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</si>
  <si>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</si>
  <si>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</si>
  <si>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</si>
  <si>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</si>
  <si>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</si>
  <si>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</si>
  <si>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</si>
  <si>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</si>
  <si>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</si>
  <si>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</si>
  <si>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</si>
  <si>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</si>
  <si>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</si>
  <si>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</si>
  <si>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</si>
  <si>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</si>
  <si>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</si>
  <si>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</si>
  <si>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</si>
  <si>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</si>
  <si>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</si>
  <si>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</si>
  <si>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</si>
  <si>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</si>
  <si>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</si>
  <si>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</si>
  <si>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</si>
  <si>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</si>
  <si>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</si>
  <si>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</si>
  <si>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</si>
  <si>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</si>
  <si>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</si>
  <si>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</si>
  <si>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</si>
  <si>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</si>
  <si>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</si>
  <si>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</si>
  <si>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</si>
  <si>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</si>
  <si>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</si>
  <si>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</si>
  <si>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</si>
  <si>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</si>
  <si>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</si>
  <si>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</si>
  <si>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</si>
  <si>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</si>
  <si>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</si>
  <si>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</si>
  <si>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</si>
  <si>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</si>
  <si>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</si>
  <si>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</si>
  <si>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</si>
  <si>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</si>
  <si>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</si>
  <si>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</si>
  <si>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</si>
  <si>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</si>
  <si>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</si>
  <si>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</si>
  <si>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</si>
  <si>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</si>
  <si>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</si>
  <si>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</si>
  <si>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</si>
  <si>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</si>
  <si>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</si>
  <si>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</si>
  <si>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</si>
  <si>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</si>
  <si>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</si>
  <si>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</si>
  <si>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</si>
  <si>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</si>
  <si>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</si>
  <si>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</si>
  <si>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</si>
  <si>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</si>
  <si>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</si>
  <si>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</si>
  <si>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</si>
  <si>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</si>
  <si>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</si>
  <si>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</si>
  <si>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</si>
  <si>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</si>
  <si>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</si>
  <si>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</si>
  <si>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</si>
  <si>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</si>
  <si>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</si>
  <si>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</si>
  <si>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</si>
  <si>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</si>
  <si>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</si>
  <si>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</si>
  <si>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</si>
  <si>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</si>
  <si>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</si>
  <si>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</si>
  <si>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</si>
  <si>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</si>
  <si>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</si>
  <si>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</si>
  <si>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</si>
  <si>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</si>
  <si>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</si>
  <si>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</si>
  <si>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</si>
  <si>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</si>
  <si>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</si>
  <si>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</si>
  <si>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</si>
  <si>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</si>
  <si>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</si>
  <si>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</si>
  <si>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</si>
  <si>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</si>
  <si>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</si>
  <si>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</si>
  <si>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</si>
  <si>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</si>
  <si>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</si>
  <si>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</si>
  <si>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</si>
  <si>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</si>
  <si>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</si>
  <si>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</si>
  <si>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</si>
  <si>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</si>
  <si>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</si>
  <si>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</si>
  <si>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</si>
  <si>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</si>
  <si>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</si>
  <si>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</si>
  <si>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</si>
  <si>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</si>
  <si>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</si>
  <si>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</si>
  <si>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</si>
  <si>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</si>
  <si>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</si>
  <si>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</si>
  <si>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</si>
  <si>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</si>
  <si>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</si>
  <si>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</si>
  <si>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</si>
  <si>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</si>
  <si>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</si>
  <si>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</si>
  <si>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</si>
  <si>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</si>
  <si>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</si>
  <si>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</si>
  <si>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</si>
  <si>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</si>
  <si>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</si>
  <si>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</si>
  <si>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</si>
  <si>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</si>
  <si>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</si>
  <si>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</si>
  <si>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</si>
  <si>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</si>
  <si>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</si>
  <si>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</si>
  <si>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</si>
  <si>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</si>
  <si>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</si>
  <si>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</si>
  <si>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</si>
  <si>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</si>
  <si>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</si>
  <si>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</si>
  <si>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</si>
  <si>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</si>
  <si>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</si>
  <si>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</si>
  <si>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</si>
  <si>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</si>
  <si>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</si>
  <si>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</si>
  <si>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</si>
  <si>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</si>
  <si>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</si>
  <si>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</si>
  <si>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</si>
  <si>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</si>
  <si>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</si>
  <si>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</si>
  <si>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</si>
  <si>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</si>
  <si>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</si>
  <si>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</si>
  <si>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</si>
  <si>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</si>
  <si>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</si>
  <si>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</si>
  <si>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</si>
  <si>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</si>
  <si>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</si>
  <si>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</si>
  <si>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</si>
  <si>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</si>
  <si>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</si>
  <si>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</si>
  <si>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</si>
  <si>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</si>
  <si>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</si>
  <si>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</si>
  <si>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</si>
  <si>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</si>
  <si>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</si>
  <si>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</si>
  <si>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</si>
  <si>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</si>
  <si>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</si>
  <si>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</si>
  <si>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</si>
  <si>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</si>
  <si>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</si>
  <si>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</si>
  <si>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</si>
  <si>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</si>
  <si>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</si>
  <si>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</si>
  <si>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</si>
  <si>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</si>
  <si>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</si>
  <si>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</si>
  <si>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</si>
  <si>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</si>
  <si>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</si>
  <si>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</si>
  <si>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</si>
  <si>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</si>
  <si>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</si>
  <si>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</si>
  <si>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</si>
  <si>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</si>
  <si>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</si>
  <si>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</si>
  <si>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</si>
  <si>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</si>
  <si>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</si>
  <si>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</si>
  <si>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</si>
  <si>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</si>
  <si>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</si>
  <si>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</si>
  <si>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</si>
  <si>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</si>
  <si>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</si>
  <si>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</si>
  <si>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</si>
  <si>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</si>
  <si>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</si>
  <si>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</si>
  <si>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</si>
  <si>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</si>
  <si>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</si>
  <si>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</si>
  <si>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</si>
  <si>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</si>
  <si>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</si>
  <si>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</si>
  <si>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</si>
  <si>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</si>
  <si>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</si>
  <si>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</si>
  <si>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</si>
  <si>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</si>
  <si>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</si>
  <si>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</si>
  <si>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</si>
  <si>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</si>
  <si>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</si>
  <si>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</si>
  <si>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</si>
  <si>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</si>
  <si>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</si>
  <si>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</si>
  <si>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</si>
  <si>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</si>
  <si>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</si>
  <si>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</si>
  <si>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</si>
  <si>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</si>
  <si>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</si>
  <si>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</si>
  <si>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</si>
  <si>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</si>
  <si>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</si>
  <si>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</si>
  <si>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</si>
  <si>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</si>
  <si>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</si>
  <si>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</si>
  <si>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</si>
  <si>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</si>
  <si>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</si>
  <si>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</si>
  <si>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</si>
  <si>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</si>
  <si>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</si>
  <si>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</si>
  <si>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</si>
  <si>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</si>
  <si>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</si>
  <si>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</si>
  <si>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</si>
  <si>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</si>
  <si>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</si>
  <si>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</si>
  <si>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</si>
  <si>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</si>
  <si>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</si>
  <si>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</si>
  <si>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</si>
  <si>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</si>
  <si>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</si>
  <si>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</si>
  <si>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</si>
  <si>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</si>
  <si>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</si>
  <si>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</si>
  <si>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</si>
  <si>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</si>
  <si>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</si>
  <si>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</si>
  <si>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</si>
  <si>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</si>
  <si>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</si>
  <si>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</si>
  <si>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</si>
  <si>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</si>
  <si>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</si>
  <si>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</si>
  <si>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</si>
  <si>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</si>
  <si>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</si>
  <si>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</si>
  <si>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</si>
  <si>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</si>
  <si>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</si>
  <si>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</si>
  <si>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</si>
  <si>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</si>
  <si>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</si>
  <si>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</si>
  <si>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</si>
  <si>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</si>
  <si>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</si>
  <si>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</si>
  <si>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</si>
  <si>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</si>
  <si>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</si>
  <si>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</si>
  <si>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</si>
  <si>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</si>
  <si>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</si>
  <si>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</si>
  <si>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</si>
  <si>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</si>
  <si>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</si>
  <si>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</si>
  <si>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</si>
  <si>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</si>
  <si>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</si>
  <si>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</si>
  <si>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</si>
  <si>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</si>
  <si>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</si>
  <si>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</si>
  <si>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</si>
  <si>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</si>
  <si>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</si>
  <si>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</si>
  <si>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</si>
  <si>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</si>
  <si>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</si>
  <si>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</si>
  <si>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</si>
  <si>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</si>
  <si>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</si>
  <si>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</si>
  <si>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</si>
  <si>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</si>
  <si>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</si>
  <si>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</si>
  <si>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</si>
  <si>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</si>
  <si>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</si>
  <si>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</si>
  <si>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</si>
  <si>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</si>
  <si>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</si>
  <si>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</si>
  <si>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</si>
  <si>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</si>
  <si>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</si>
  <si>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</si>
  <si>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</si>
  <si>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</si>
  <si>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</si>
  <si>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</si>
  <si>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</si>
  <si>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</si>
  <si>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</si>
  <si>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</si>
  <si>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</si>
  <si>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</si>
  <si>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</si>
  <si>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</si>
  <si>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</si>
  <si>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</si>
  <si>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</si>
  <si>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</si>
  <si>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</si>
  <si>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</si>
  <si>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</si>
  <si>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</si>
  <si>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</si>
  <si>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</si>
  <si>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</si>
  <si>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</si>
  <si>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</si>
  <si>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</si>
  <si>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</si>
  <si>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</si>
  <si>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</si>
  <si>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</si>
  <si>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</si>
  <si>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</si>
  <si>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</si>
  <si>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</si>
  <si>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</si>
  <si>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</si>
  <si>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</si>
  <si>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</si>
  <si>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</si>
  <si>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</si>
  <si>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</si>
  <si>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</si>
  <si>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</si>
  <si>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</si>
  <si>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</si>
  <si>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</si>
  <si>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</si>
  <si>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</si>
  <si>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</si>
  <si>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</si>
  <si>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</si>
  <si>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</si>
  <si>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</si>
  <si>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</si>
  <si>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</si>
  <si>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</si>
  <si>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</si>
  <si>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</si>
  <si>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</si>
  <si>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</si>
  <si>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</si>
  <si>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</si>
  <si>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</si>
  <si>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</si>
  <si>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</si>
  <si>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</si>
  <si>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</si>
  <si>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</si>
  <si>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</si>
  <si>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</si>
  <si>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</si>
  <si>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</si>
  <si>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</si>
  <si>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</si>
  <si>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</si>
  <si>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</si>
  <si>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</si>
  <si>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</si>
  <si>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</si>
  <si>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</si>
  <si>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</si>
  <si>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</si>
  <si>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</si>
  <si>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</si>
  <si>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</si>
  <si>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</si>
  <si>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</si>
  <si>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</si>
  <si>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</si>
  <si>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</si>
  <si>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</si>
  <si>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</si>
  <si>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</si>
  <si>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</si>
  <si>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</si>
  <si>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</si>
  <si>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</si>
  <si>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</si>
  <si>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</si>
  <si>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</si>
  <si>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</si>
  <si>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</si>
  <si>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</si>
  <si>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</si>
  <si>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</si>
  <si>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</si>
  <si>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</si>
  <si>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</si>
  <si>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</si>
  <si>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</si>
  <si>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</si>
  <si>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</si>
  <si>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</si>
  <si>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</si>
  <si>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</si>
  <si>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</si>
  <si>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</si>
  <si>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</si>
  <si>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</si>
  <si>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</si>
  <si>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</si>
  <si>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</si>
  <si>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</si>
  <si>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</si>
  <si>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</si>
  <si>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</si>
  <si>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</si>
  <si>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</si>
  <si>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</si>
  <si>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</si>
  <si>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</si>
  <si>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</si>
  <si>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</si>
  <si>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</si>
  <si>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</si>
  <si>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</si>
  <si>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</si>
  <si>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</si>
  <si>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</si>
  <si>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</si>
  <si>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</si>
  <si>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</si>
  <si>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</si>
  <si>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</si>
  <si>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</si>
  <si>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</si>
  <si>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</si>
  <si>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</si>
  <si>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</si>
  <si>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</si>
  <si>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</si>
  <si>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</si>
  <si>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</si>
  <si>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</si>
  <si>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</si>
  <si>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</si>
  <si>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</si>
  <si>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</si>
  <si>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</si>
  <si>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</si>
  <si>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</si>
  <si>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</si>
  <si>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</si>
  <si>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</si>
  <si>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</si>
  <si>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</si>
  <si>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</si>
  <si>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</si>
  <si>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</si>
  <si>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</si>
  <si>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</si>
  <si>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</si>
  <si>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</si>
  <si>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</si>
  <si>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</si>
  <si>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</si>
  <si>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</si>
  <si>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</si>
  <si>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</si>
  <si>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</si>
  <si>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</si>
  <si>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</si>
  <si>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</si>
  <si>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</si>
  <si>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</si>
  <si>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</si>
  <si>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</si>
  <si>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</si>
  <si>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</si>
  <si>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</si>
  <si>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</si>
  <si>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</si>
  <si>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</si>
  <si>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</si>
  <si>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</si>
  <si>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</si>
  <si>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</si>
  <si>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</si>
  <si>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</si>
  <si>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</si>
  <si>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</si>
  <si>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</si>
  <si>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</si>
  <si>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</si>
  <si>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</si>
  <si>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</si>
  <si>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</si>
  <si>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</si>
  <si>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</si>
  <si>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</si>
  <si>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</si>
  <si>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</si>
  <si>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</si>
  <si>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</si>
  <si>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</si>
  <si>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</si>
  <si>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</si>
  <si>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</si>
  <si>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</si>
  <si>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</si>
  <si>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</si>
  <si>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</si>
  <si>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</si>
  <si>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</si>
  <si>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</si>
  <si>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</si>
  <si>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</si>
  <si>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</si>
  <si>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</si>
  <si>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</si>
  <si>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</si>
  <si>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</si>
  <si>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</si>
  <si>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</si>
  <si>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</si>
  <si>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</si>
  <si>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</si>
  <si>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</si>
  <si>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</si>
  <si>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</si>
  <si>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</si>
  <si>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</si>
  <si>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</si>
  <si>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</si>
  <si>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</si>
  <si>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</si>
  <si>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</si>
  <si>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</si>
  <si>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</si>
  <si>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</si>
  <si>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</si>
  <si>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</si>
  <si>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</si>
  <si>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</si>
  <si>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</si>
  <si>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</si>
  <si>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</si>
  <si>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</si>
  <si>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</si>
  <si>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</si>
  <si>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</si>
  <si>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</si>
  <si>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</si>
  <si>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</si>
  <si>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</si>
  <si>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</si>
  <si>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</si>
  <si>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</si>
  <si>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</si>
  <si>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</si>
  <si>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</si>
  <si>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</si>
  <si>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</si>
  <si>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</si>
  <si>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</si>
  <si>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</si>
  <si>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</si>
  <si>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</si>
  <si>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</si>
  <si>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</si>
  <si>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</si>
  <si>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</si>
  <si>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</si>
  <si>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</si>
  <si>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</si>
  <si>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</si>
  <si>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</si>
  <si>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</si>
  <si>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</si>
  <si>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</si>
  <si>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</si>
  <si>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</si>
  <si>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</si>
  <si>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</si>
  <si>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</si>
  <si>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</si>
  <si>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</si>
  <si>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</si>
  <si>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</si>
  <si>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</si>
  <si>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</si>
  <si>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</si>
  <si>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</si>
  <si>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</si>
  <si>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</si>
  <si>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</si>
  <si>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</si>
  <si>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</si>
  <si>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</si>
  <si>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</si>
  <si>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</si>
  <si>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</si>
  <si>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</si>
  <si>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</si>
  <si>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</si>
  <si>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</si>
  <si>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</si>
  <si>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</si>
  <si>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</si>
  <si>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</si>
  <si>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</si>
  <si>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</si>
  <si>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</si>
  <si>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</si>
  <si>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</si>
  <si>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</si>
  <si>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</si>
  <si>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</si>
  <si>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</si>
  <si>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</si>
  <si>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</si>
  <si>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</si>
  <si>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</si>
  <si>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</si>
  <si>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</si>
  <si>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</si>
  <si>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</si>
  <si>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</si>
  <si>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</si>
  <si>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</si>
  <si>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</si>
  <si>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</si>
  <si>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</si>
  <si>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</si>
  <si>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</si>
  <si>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</si>
  <si>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</si>
  <si>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</si>
  <si>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</si>
  <si>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</si>
  <si>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</si>
  <si>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</si>
  <si>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</si>
  <si>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</si>
  <si>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</si>
  <si>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</si>
  <si>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</si>
  <si>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</si>
  <si>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</si>
  <si>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</si>
  <si>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</si>
  <si>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</si>
  <si>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</si>
  <si>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</si>
  <si>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</si>
  <si>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</si>
  <si>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</si>
  <si>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</si>
  <si>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</si>
  <si>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</si>
  <si>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</si>
  <si>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</si>
  <si>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</si>
  <si>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</si>
  <si>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</si>
  <si>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</si>
  <si>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</si>
  <si>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</si>
  <si>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</si>
  <si>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</si>
  <si>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</si>
  <si>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</si>
  <si>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</si>
  <si>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</si>
  <si>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</si>
  <si>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</si>
  <si>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</si>
  <si>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</si>
  <si>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</si>
  <si>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</si>
  <si>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</si>
  <si>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</si>
  <si>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</si>
  <si>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</si>
  <si>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</si>
  <si>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</si>
  <si>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</si>
  <si>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</si>
  <si>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</si>
  <si>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</si>
  <si>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</si>
  <si>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</si>
  <si>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</si>
  <si>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</si>
  <si>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</si>
  <si>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</si>
  <si>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</si>
  <si>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</si>
  <si>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</si>
  <si>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</si>
  <si>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</si>
  <si>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</si>
  <si>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</si>
  <si>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</si>
  <si>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</si>
  <si>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</si>
  <si>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</si>
  <si>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</si>
  <si>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</si>
  <si>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</si>
  <si>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</si>
  <si>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</si>
  <si>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</si>
  <si>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</si>
  <si>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</si>
  <si>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</si>
  <si>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</si>
  <si>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</si>
  <si>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</si>
  <si>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</si>
  <si>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</si>
  <si>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</si>
  <si>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</si>
  <si>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</si>
  <si>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</si>
  <si>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</si>
  <si>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</si>
  <si>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</si>
  <si>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</si>
  <si>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</si>
  <si>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</si>
  <si>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</si>
  <si>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</si>
  <si>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</si>
  <si>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</si>
  <si>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</si>
  <si>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</si>
  <si>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</si>
  <si>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</si>
  <si>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</si>
  <si>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</si>
  <si>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</si>
  <si>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</si>
  <si>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</si>
  <si>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</si>
  <si>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</si>
  <si>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</si>
  <si>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</si>
  <si>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</si>
  <si>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</si>
  <si>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</si>
  <si>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</si>
  <si>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</si>
  <si>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</si>
  <si>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</si>
  <si>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</si>
  <si>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</si>
  <si>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</si>
  <si>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</si>
  <si>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</si>
  <si>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</si>
  <si>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</si>
  <si>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</si>
  <si>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</si>
  <si>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</si>
  <si>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</si>
  <si>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</si>
  <si>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</si>
  <si>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</si>
  <si>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</si>
  <si>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</si>
  <si>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</si>
  <si>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</si>
  <si>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</si>
  <si>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</si>
  <si>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</si>
  <si>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</si>
  <si>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</si>
  <si>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</si>
  <si>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</si>
  <si>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</si>
  <si>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</si>
  <si>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</si>
  <si>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</si>
  <si>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</si>
  <si>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</si>
  <si>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</si>
  <si>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</si>
  <si>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</si>
  <si>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</si>
  <si>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</si>
  <si>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</si>
  <si>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</si>
  <si>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</si>
  <si>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</si>
  <si>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</si>
  <si>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</si>
  <si>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</si>
  <si>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</si>
  <si>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</si>
  <si>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</si>
  <si>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</si>
  <si>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</si>
  <si>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</si>
  <si>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</si>
  <si>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</si>
  <si>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</si>
  <si>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</si>
  <si>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</si>
  <si>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</si>
  <si>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</si>
  <si>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</si>
  <si>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</si>
  <si>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</si>
  <si>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</si>
  <si>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</si>
  <si>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</si>
  <si>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</si>
  <si>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</si>
  <si>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</si>
  <si>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</si>
  <si>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</si>
  <si>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</si>
  <si>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</si>
  <si>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</si>
  <si>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</si>
  <si>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</si>
  <si>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</si>
  <si>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</si>
  <si>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</si>
  <si>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</si>
  <si>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</si>
  <si>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</si>
  <si>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</si>
  <si>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</si>
  <si>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</si>
  <si>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</si>
  <si>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</si>
  <si>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</si>
  <si>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</si>
  <si>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</si>
  <si>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</si>
  <si>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</si>
  <si>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</si>
  <si>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</si>
  <si>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</si>
  <si>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</si>
  <si>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</si>
  <si>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</si>
  <si>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</si>
  <si>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</si>
  <si>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</si>
  <si>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</si>
  <si>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</si>
  <si>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</si>
  <si>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</si>
  <si>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</si>
  <si>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</si>
  <si>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</si>
  <si>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</si>
  <si>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</si>
  <si>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</si>
  <si>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</si>
  <si>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</si>
  <si>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</si>
  <si>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</si>
  <si>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</si>
  <si>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</si>
  <si>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</si>
  <si>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</si>
  <si>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</si>
  <si>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</si>
  <si>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</si>
  <si>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</si>
  <si>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</si>
  <si>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</si>
  <si>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</si>
  <si>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</si>
  <si>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</si>
  <si>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</si>
  <si>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</si>
  <si>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</si>
  <si>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</si>
  <si>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</si>
  <si>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</si>
  <si>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</si>
  <si>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</si>
  <si>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</si>
  <si>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</si>
  <si>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</si>
  <si>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</si>
  <si>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</si>
  <si>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</si>
  <si>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</si>
  <si>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</si>
  <si>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</si>
  <si>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</si>
  <si>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</si>
  <si>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</si>
  <si>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</si>
  <si>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</si>
  <si>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</si>
  <si>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</si>
  <si>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</si>
  <si>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</si>
  <si>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</si>
  <si>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</si>
  <si>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</si>
  <si>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</si>
  <si>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</si>
  <si>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</si>
  <si>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</si>
  <si>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</si>
  <si>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</si>
  <si>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</si>
  <si>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</si>
  <si>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</si>
  <si>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</si>
  <si>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</si>
  <si>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</si>
  <si>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</si>
  <si>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</si>
  <si>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</si>
  <si>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</si>
  <si>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</si>
  <si>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</si>
  <si>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</si>
  <si>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</si>
  <si>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</si>
  <si>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</si>
  <si>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</si>
  <si>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</si>
  <si>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</si>
  <si>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</si>
  <si>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</si>
  <si>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</si>
  <si>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</si>
  <si>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</si>
  <si>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</si>
  <si>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</si>
  <si>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</si>
  <si>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</si>
  <si>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</si>
  <si>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</si>
  <si>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</si>
  <si>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</si>
  <si>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</si>
  <si>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</si>
  <si>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</si>
  <si>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</si>
  <si>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</si>
  <si>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</si>
  <si>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</si>
  <si>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</si>
  <si>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</si>
  <si>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</si>
  <si>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</si>
  <si>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</si>
  <si>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</si>
  <si>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</si>
  <si>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</si>
  <si>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</si>
  <si>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</si>
  <si>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</si>
  <si>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</si>
  <si>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</si>
  <si>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</si>
  <si>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</si>
  <si>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</si>
  <si>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</si>
  <si>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</si>
  <si>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</si>
  <si>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</si>
  <si>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</si>
  <si>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</si>
  <si>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</si>
  <si>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</si>
  <si>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</si>
  <si>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</si>
  <si>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</si>
  <si>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</si>
  <si>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</si>
  <si>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</si>
  <si>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</si>
  <si>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</si>
  <si>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</si>
  <si>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</si>
  <si>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</si>
  <si>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</si>
  <si>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</si>
  <si>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</si>
  <si>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</si>
  <si>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</si>
  <si>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</si>
  <si>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</si>
  <si>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</si>
  <si>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</si>
  <si>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</si>
  <si>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</si>
  <si>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</si>
  <si>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</si>
  <si>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</si>
  <si>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</si>
  <si>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</si>
  <si>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</si>
  <si>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</si>
  <si>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</si>
  <si>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</si>
  <si>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</si>
  <si>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</si>
  <si>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</si>
  <si>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</si>
  <si>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</si>
  <si>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</si>
  <si>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</si>
  <si>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</si>
  <si>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</si>
  <si>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</si>
  <si>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</si>
  <si>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</si>
  <si>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</si>
  <si>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</si>
  <si>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</si>
  <si>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</si>
  <si>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</si>
  <si>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</si>
  <si>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</si>
  <si>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</si>
  <si>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</si>
  <si>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</si>
  <si>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</si>
  <si>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</si>
  <si>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</si>
  <si>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</si>
  <si>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</si>
  <si>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</si>
  <si>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</si>
  <si>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</si>
  <si>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</si>
  <si>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</si>
  <si>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</si>
  <si>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</si>
  <si>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</si>
  <si>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</si>
  <si>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</si>
  <si>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</si>
  <si>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</si>
  <si>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</si>
  <si>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</si>
  <si>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</si>
  <si>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</si>
  <si>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</si>
  <si>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</si>
  <si>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</si>
  <si>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</si>
  <si>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</si>
  <si>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</si>
  <si>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</si>
  <si>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</si>
  <si>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</si>
  <si>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</si>
  <si>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</si>
  <si>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</si>
  <si>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</si>
  <si>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</si>
  <si>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</si>
  <si>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</si>
  <si>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</si>
  <si>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</si>
  <si>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</si>
  <si>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</si>
  <si>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</si>
  <si>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</si>
  <si>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</si>
  <si>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</si>
  <si>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</si>
  <si>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</si>
  <si>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</si>
  <si>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</si>
  <si>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</si>
  <si>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</si>
  <si>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</si>
  <si>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</si>
  <si>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</si>
  <si>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</si>
  <si>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</si>
  <si>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</si>
  <si>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</si>
  <si>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</si>
  <si>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</si>
  <si>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</si>
  <si>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</si>
  <si>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</si>
  <si>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</si>
  <si>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</si>
  <si>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</si>
  <si>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</si>
  <si>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</si>
  <si>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</si>
  <si>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</si>
  <si>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</si>
  <si>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</si>
  <si>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</si>
  <si>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</si>
  <si>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</si>
  <si>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</si>
  <si>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</si>
  <si>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</si>
  <si>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</si>
  <si>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</si>
  <si>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</si>
  <si>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</si>
  <si>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</si>
  <si>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</si>
  <si>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</si>
  <si>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</si>
  <si>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</si>
  <si>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</si>
  <si>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</si>
  <si>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</si>
  <si>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</si>
  <si>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</si>
  <si>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</si>
  <si>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</si>
  <si>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</si>
  <si>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</si>
  <si>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</si>
  <si>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</si>
  <si>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</si>
  <si>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</si>
  <si>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</si>
  <si>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</si>
  <si>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</si>
  <si>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</si>
  <si>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</si>
  <si>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</si>
  <si>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</si>
  <si>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</si>
  <si>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</si>
  <si>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</si>
  <si>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</si>
  <si>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</si>
  <si>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</si>
  <si>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</si>
  <si>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</si>
  <si>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</si>
  <si>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</si>
  <si>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</si>
  <si>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</si>
  <si>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05234015</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</si>
  <si>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</si>
  <si>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</si>
  <si>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</si>
  <si>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</si>
  <si>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</si>
  <si>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</si>
  <si>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</si>
  <si>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OZON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</si>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</sst>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476232</v>
      </c>
      <c r="G10" s="25"/>
      <c r="H10" s="25"/>
    </row>
    <row r="11" customFormat="false" ht="15" hidden="false" customHeight="false" outlineLevel="0" collapsed="false">
      <c r="A11" s="26" t="s">
        <v>5185</v>
      </c>
      <c r="B11" s="30" t="n">
        <v>44075</v>
      </c>
      <c r="D11" s="26" t="s">
        <v>5186</v>
      </c>
      <c r="E11" s="29" t="n">
        <v>6232722</v>
      </c>
      <c r="G11" s="25"/>
      <c r="H11" s="25"/>
    </row>
    <row r="12" customFormat="false" ht="15" hidden="false" customHeight="false" outlineLevel="0" collapsed="false">
      <c r="A12" s="26" t="s">
        <v>5187</v>
      </c>
      <c r="B12" s="29" t="s">
        <v>5188</v>
      </c>
      <c r="D12" s="26" t="s">
        <v>5189</v>
      </c>
      <c r="E12" s="29" t="n">
        <v>476159</v>
      </c>
      <c r="G12" s="25"/>
      <c r="H12" s="25"/>
    </row>
    <row r="13" customFormat="false" ht="17.25" hidden="false" customHeight="true" outlineLevel="0" collapsed="false">
      <c r="A13" s="12"/>
      <c r="B13" s="31"/>
      <c r="D13" s="26" t="s">
        <v>5190</v>
      </c>
      <c r="E13" s="29" t="n">
        <v>6232807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476232</v>
      </c>
    </row>
    <row r="18" customFormat="false" ht="15" hidden="false" customHeight="false" outlineLevel="0" collapsed="false">
      <c r="A18" s="36"/>
      <c r="B18" s="37" t="s">
        <v>5198</v>
      </c>
      <c r="C18" s="38" t="n">
        <f aca="false">E11</f>
        <v>6232722</v>
      </c>
    </row>
    <row r="19" customFormat="false" ht="15" hidden="false" customHeight="false" outlineLevel="0" collapsed="false">
      <c r="A19" s="33" t="s">
        <v>5199</v>
      </c>
      <c r="B19" s="39" t="n">
        <v>278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28</v>
      </c>
      <c r="D35" s="52" t="s">
        <v>5217</v>
      </c>
      <c r="E35" s="53" t="n">
        <v>72</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12</v>
      </c>
      <c r="C37" s="50"/>
      <c r="D37" s="55" t="s">
        <v>5221</v>
      </c>
      <c r="E37" s="34" t="n">
        <v>13</v>
      </c>
    </row>
    <row r="38" s="56" customFormat="true" ht="15" hidden="false" customHeight="true" outlineLevel="0" collapsed="false">
      <c r="A38" s="54" t="s">
        <v>5222</v>
      </c>
      <c r="B38" s="34" t="n">
        <v>4</v>
      </c>
      <c r="C38" s="50"/>
      <c r="D38" s="55" t="s">
        <v>5222</v>
      </c>
      <c r="E38" s="34" t="n">
        <v>2.3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5</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5</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2</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t="n">
        <v>0</v>
      </c>
      <c r="C59" s="50"/>
      <c r="D59" s="26" t="s">
        <v>5242</v>
      </c>
      <c r="E59" s="62" t="n">
        <v>2</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0</v>
      </c>
      <c r="C66" s="50"/>
      <c r="D66" s="26" t="s">
        <v>5247</v>
      </c>
      <c r="E66" s="62" t="n">
        <v>2</v>
      </c>
    </row>
    <row r="67" s="17" customFormat="true" ht="15" hidden="false" customHeight="false" outlineLevel="0" collapsed="false">
      <c r="A67" s="33" t="s">
        <v>5248</v>
      </c>
      <c r="B67" s="62" t="n">
        <v>4</v>
      </c>
      <c r="C67" s="50"/>
      <c r="D67" s="26" t="s">
        <v>5248</v>
      </c>
      <c r="E67" s="62" t="n">
        <v>5</v>
      </c>
    </row>
    <row r="68" s="17" customFormat="true" ht="15" hidden="false" customHeight="false" outlineLevel="0" collapsed="false">
      <c r="A68" s="33" t="s">
        <v>5249</v>
      </c>
      <c r="B68" s="62" t="n">
        <v>4</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2</v>
      </c>
      <c r="C77" s="50"/>
      <c r="D77" s="26" t="s">
        <v>5256</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1</v>
      </c>
      <c r="C85" s="50"/>
      <c r="D85" s="26" t="s">
        <v>5262</v>
      </c>
      <c r="E85" s="62" t="n">
        <v>2</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5277</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v>
      </c>
      <c r="E98" s="82" t="n">
        <v>0.00999999977648258</v>
      </c>
      <c r="F98" s="82" t="s">
        <v>5277</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0.00999999977648258</v>
      </c>
      <c r="E99" s="82" t="n">
        <v>0.00999999977648258</v>
      </c>
      <c r="F99" s="82" t="s">
        <v>5277</v>
      </c>
      <c r="G99" s="85"/>
      <c r="H99" s="86"/>
    </row>
    <row r="100" customFormat="false" ht="15" hidden="false" customHeight="false" outlineLevel="0" collapsed="false">
      <c r="A100" s="78" t="s">
        <v>1930</v>
      </c>
      <c r="B100" s="79" t="str">
        <f aca="false">IF(A100="NEWCOD",IF(ISBLANK(G100),"renseigner le champ 'Nouveau taxon'",G100),VLOOKUP(A100,'Ref Taxo'!A:B,2,FALSE()))</f>
        <v>Fissidens grandifrons</v>
      </c>
      <c r="C100" s="80" t="n">
        <f aca="false">IF(A100="NEWCOD",IF(ISBLANK(H100),"NoCod",H100),VLOOKUP(A100,'Ref Taxo'!A:D,4,FALSE()))</f>
        <v>19666</v>
      </c>
      <c r="D100" s="81" t="n">
        <v>0.00999999977648258</v>
      </c>
      <c r="E100" s="82" t="n">
        <v>0.00999999977648258</v>
      </c>
      <c r="F100" s="82" t="s">
        <v>5277</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0.00999999977648258</v>
      </c>
      <c r="E101" s="82" t="n">
        <v>0.00999999977648258</v>
      </c>
      <c r="F101" s="82" t="s">
        <v>5277</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0.00999999977648258</v>
      </c>
      <c r="E102" s="82" t="n">
        <v>0</v>
      </c>
      <c r="F102" s="82" t="s">
        <v>5277</v>
      </c>
      <c r="G102" s="85"/>
      <c r="H102" s="86"/>
    </row>
    <row r="103" customFormat="false" ht="15" hidden="false" customHeight="false" outlineLevel="0" collapsed="false">
      <c r="A103" s="78" t="s">
        <v>2667</v>
      </c>
      <c r="B103" s="79" t="str">
        <f aca="false">IF(A103="NEWCOD",IF(ISBLANK(G103),"renseigner le champ 'Nouveau taxon'",G103),VLOOKUP(A103,'Ref Taxo'!A:B,2,FALSE()))</f>
        <v>Leptodictyum riparium</v>
      </c>
      <c r="C103" s="80" t="n">
        <f aca="false">IF(A103="NEWCOD",IF(ISBLANK(H103),"NoCod",H103),VLOOKUP(A103,'Ref Taxo'!A:D,4,FALSE()))</f>
        <v>1244</v>
      </c>
      <c r="D103" s="81" t="n">
        <v>0.00999999977648258</v>
      </c>
      <c r="E103" s="82" t="n">
        <v>0.00999999977648258</v>
      </c>
      <c r="F103" s="82" t="s">
        <v>5277</v>
      </c>
      <c r="G103" s="85"/>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0.00999999977648258</v>
      </c>
      <c r="E104" s="82" t="n">
        <v>0.00999999977648258</v>
      </c>
      <c r="F104" s="82" t="s">
        <v>5277</v>
      </c>
      <c r="G104" s="85"/>
      <c r="H104" s="86"/>
    </row>
    <row r="105" customFormat="false" ht="15" hidden="false" customHeight="false" outlineLevel="0" collapsed="false">
      <c r="A105" s="78" t="s">
        <v>1907</v>
      </c>
      <c r="B105" s="79" t="str">
        <f aca="false">IF(A105="NEWCOD",IF(ISBLANK(G105),"renseigner le champ 'Nouveau taxon'",G105),VLOOKUP(A105,'Ref Taxo'!A:B,2,FALSE()))</f>
        <v>Fissidens crassipes</v>
      </c>
      <c r="C105" s="80" t="n">
        <f aca="false">IF(A105="NEWCOD",IF(ISBLANK(H105),"NoCod",H105),VLOOKUP(A105,'Ref Taxo'!A:D,4,FALSE()))</f>
        <v>1294</v>
      </c>
      <c r="D105" s="81" t="n">
        <v>0.00999999977648258</v>
      </c>
      <c r="E105" s="82" t="n">
        <v>0</v>
      </c>
      <c r="F105" s="82" t="s">
        <v>5277</v>
      </c>
      <c r="G105" s="85"/>
      <c r="H105" s="86"/>
    </row>
    <row r="106" customFormat="false" ht="15" hidden="false" customHeight="false" outlineLevel="0" collapsed="false">
      <c r="A106" s="78" t="s">
        <v>306</v>
      </c>
      <c r="B106" s="79" t="str">
        <f aca="false">IF(A106="NEWCOD",IF(ISBLANK(G106),"renseigner le champ 'Nouveau taxon'",G106),VLOOKUP(A106,'Ref Taxo'!A:B,2,FALSE()))</f>
        <v>Audouinella</v>
      </c>
      <c r="C106" s="80" t="n">
        <f aca="false">IF(A106="NEWCOD",IF(ISBLANK(H106),"NoCod",H106),VLOOKUP(A106,'Ref Taxo'!A:D,4,FALSE()))</f>
        <v>6076</v>
      </c>
      <c r="D106" s="81" t="n">
        <v>0.00999999977648258</v>
      </c>
      <c r="E106" s="82" t="n">
        <v>0</v>
      </c>
      <c r="F106" s="82" t="s">
        <v>5277</v>
      </c>
      <c r="G106" s="85"/>
      <c r="H106" s="86"/>
    </row>
    <row r="107" customFormat="false" ht="15" hidden="false" customHeight="false" outlineLevel="0" collapsed="false">
      <c r="A107" s="78" t="s">
        <v>3454</v>
      </c>
      <c r="B107" s="79" t="str">
        <f aca="false">IF(A107="NEWCOD",IF(ISBLANK(G107),"renseigner le champ 'Nouveau taxon'",G107),VLOOKUP(A107,'Ref Taxo'!A:B,2,FALSE()))</f>
        <v>Phormidium</v>
      </c>
      <c r="C107" s="80" t="n">
        <f aca="false">IF(A107="NEWCOD",IF(ISBLANK(H107),"NoCod",H107),VLOOKUP(A107,'Ref Taxo'!A:D,4,FALSE()))</f>
        <v>6414</v>
      </c>
      <c r="D107" s="81" t="n">
        <v>0.00999999977648258</v>
      </c>
      <c r="E107" s="82" t="n">
        <v>0.00999999977648258</v>
      </c>
      <c r="F107" s="82" t="s">
        <v>5277</v>
      </c>
      <c r="G107" s="85"/>
      <c r="H107" s="86"/>
    </row>
    <row r="108" customFormat="false" ht="15" hidden="false" customHeight="false" outlineLevel="0" collapsed="false">
      <c r="A108" s="78" t="s">
        <v>2884</v>
      </c>
      <c r="B108" s="79" t="str">
        <f aca="false">IF(A108="NEWCOD",IF(ISBLANK(G108),"renseigner le champ 'Nouveau taxon'",G108),VLOOKUP(A108,'Ref Taxo'!A:B,2,FALSE()))</f>
        <v>Melosira</v>
      </c>
      <c r="C108" s="80" t="n">
        <f aca="false">IF(A108="NEWCOD",IF(ISBLANK(H108),"NoCod",H108),VLOOKUP(A108,'Ref Taxo'!A:D,4,FALSE()))</f>
        <v>8714</v>
      </c>
      <c r="D108" s="81" t="n">
        <v>0.899999976158142</v>
      </c>
      <c r="E108" s="82" t="n">
        <v>0.200000002980232</v>
      </c>
      <c r="F108" s="82" t="s">
        <v>5277</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3</v>
      </c>
      <c r="E109" s="82" t="n">
        <v>2.09999990463257</v>
      </c>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2021-01-26T08:40:10Z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