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<sst xmlns="http://schemas.openxmlformats.org/spreadsheetml/2006/main" count="6475" uniqueCount="5303">
  <si>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</si>
  <si>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</si>
  <si>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</si>
  <si>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</si>
  <si>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</si>
  <si>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</si>
  <si>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</si>
  <si>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</si>
  <si>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</si>
  <si>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</si>
  <si>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</si>
  <si>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</si>
  <si>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</si>
  <si>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</si>
  <si>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</si>
  <si>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</si>
  <si>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</si>
  <si>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</si>
  <si>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</si>
  <si>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</si>
  <si>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</si>
  <si>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</si>
  <si>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</si>
  <si>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</si>
  <si>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</si>
  <si>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</si>
  <si>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</si>
  <si>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</si>
  <si>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</si>
  <si>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</si>
  <si>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</si>
  <si>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</si>
  <si>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</si>
  <si>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</si>
  <si>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</si>
  <si>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</si>
  <si>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</si>
  <si>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</si>
  <si>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</si>
  <si>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</si>
  <si>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</si>
  <si>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</si>
  <si>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</si>
  <si>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</si>
  <si>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</si>
  <si>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</si>
  <si>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</si>
  <si>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</si>
  <si>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</si>
  <si>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</si>
  <si>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</si>
  <si>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</si>
  <si>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</si>
  <si>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</si>
  <si>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</si>
  <si>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</si>
  <si>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</si>
  <si>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</si>
  <si>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</si>
  <si>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</si>
  <si>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</si>
  <si>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</si>
  <si>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</si>
  <si>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</si>
  <si>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</si>
  <si>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</si>
  <si>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</si>
  <si>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</si>
  <si>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</si>
  <si>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</si>
  <si>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</si>
  <si>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</si>
  <si>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</si>
  <si>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</si>
  <si>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</si>
  <si>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</si>
  <si>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</si>
  <si>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</si>
  <si>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</si>
  <si>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</si>
  <si>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</si>
  <si>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</si>
  <si>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</si>
  <si>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</si>
  <si>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</si>
  <si>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</si>
  <si>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</si>
  <si>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</si>
  <si>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</si>
  <si>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</si>
  <si>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</si>
  <si>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</si>
  <si>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</si>
  <si>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</si>
  <si>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</si>
  <si>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</si>
  <si>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</si>
  <si>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</si>
  <si>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</si>
  <si>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</si>
  <si>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</si>
  <si>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</si>
  <si>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</si>
  <si>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</si>
  <si>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</si>
  <si>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</si>
  <si>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</si>
  <si>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</si>
  <si>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</si>
  <si>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</si>
  <si>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</si>
  <si>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</si>
  <si>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</si>
  <si>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</si>
  <si>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</si>
  <si>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</si>
  <si>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</si>
  <si>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</si>
  <si>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</si>
  <si>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</si>
  <si>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</si>
  <si>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</si>
  <si>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</si>
  <si>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</si>
  <si>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</si>
  <si>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</si>
  <si>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</si>
  <si>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</si>
  <si>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</si>
  <si>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</si>
  <si>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</si>
  <si>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</si>
  <si>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</si>
  <si>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</si>
  <si>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</si>
  <si>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</si>
  <si>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</si>
  <si>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</si>
  <si>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</si>
  <si>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</si>
  <si>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</si>
  <si>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</si>
  <si>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</si>
  <si>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</si>
  <si>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</si>
  <si>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</si>
  <si>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</si>
  <si>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</si>
  <si>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</si>
  <si>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</si>
  <si>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</si>
  <si>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</si>
  <si>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</si>
  <si>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</si>
  <si>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</si>
  <si>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</si>
  <si>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</si>
  <si>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</si>
  <si>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</si>
  <si>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</si>
  <si>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</si>
  <si>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</si>
  <si>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</si>
  <si>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</si>
  <si>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</si>
  <si>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</si>
  <si>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</si>
  <si>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</si>
  <si>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</si>
  <si>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</si>
  <si>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</si>
  <si>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</si>
  <si>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</si>
  <si>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</si>
  <si>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</si>
  <si>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</si>
  <si>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</si>
  <si>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</si>
  <si>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</si>
  <si>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</si>
  <si>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</si>
  <si>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</si>
  <si>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</si>
  <si>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</si>
  <si>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</si>
  <si>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</si>
  <si>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</si>
  <si>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</si>
  <si>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</si>
  <si>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</si>
  <si>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</si>
  <si>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</si>
  <si>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</si>
  <si>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</si>
  <si>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</si>
  <si>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</si>
  <si>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</si>
  <si>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</si>
  <si>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</si>
  <si>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</si>
  <si>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</si>
  <si>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</si>
  <si>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</si>
  <si>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</si>
  <si>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</si>
  <si>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</si>
  <si>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</si>
  <si>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</si>
  <si>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</si>
  <si>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</si>
  <si>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</si>
  <si>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</si>
  <si>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</si>
  <si>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</si>
  <si>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</si>
  <si>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</si>
  <si>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</si>
  <si>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</si>
  <si>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</si>
  <si>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</si>
  <si>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</si>
  <si>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</si>
  <si>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</si>
  <si>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</si>
  <si>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</si>
  <si>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</si>
  <si>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</si>
  <si>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</si>
  <si>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</si>
  <si>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</si>
  <si>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</si>
  <si>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</si>
  <si>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</si>
  <si>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</si>
  <si>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</si>
  <si>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</si>
  <si>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</si>
  <si>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</si>
  <si>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</si>
  <si>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</si>
  <si>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</si>
  <si>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</si>
  <si>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</si>
  <si>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</si>
  <si>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</si>
  <si>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</si>
  <si>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</si>
  <si>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</si>
  <si>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</si>
  <si>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</si>
  <si>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</si>
  <si>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</si>
  <si>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</si>
  <si>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</si>
  <si>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</si>
  <si>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</si>
  <si>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</si>
  <si>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</si>
  <si>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</si>
  <si>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</si>
  <si>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</si>
  <si>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</si>
  <si>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</si>
  <si>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</si>
  <si>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</si>
  <si>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</si>
  <si>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</si>
  <si>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</si>
  <si>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</si>
  <si>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</si>
  <si>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</si>
  <si>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</si>
  <si>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</si>
  <si>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</si>
  <si>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</si>
  <si>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</si>
  <si>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</si>
  <si>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</si>
  <si>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</si>
  <si>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</si>
  <si>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</si>
  <si>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</si>
  <si>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</si>
  <si>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</si>
  <si>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</si>
  <si>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</si>
  <si>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</si>
  <si>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</si>
  <si>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</si>
  <si>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</si>
  <si>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</si>
  <si>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</si>
  <si>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</si>
  <si>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</si>
  <si>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</si>
  <si>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</si>
  <si>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</si>
  <si>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</si>
  <si>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</si>
  <si>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</si>
  <si>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</si>
  <si>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</si>
  <si>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</si>
  <si>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</si>
  <si>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</si>
  <si>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</si>
  <si>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</si>
  <si>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</si>
  <si>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</si>
  <si>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</si>
  <si>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</si>
  <si>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</si>
  <si>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</si>
  <si>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</si>
  <si>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</si>
  <si>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</si>
  <si>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</si>
  <si>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</si>
  <si>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</si>
  <si>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</si>
  <si>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</si>
  <si>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</si>
  <si>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</si>
  <si>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</si>
  <si>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</si>
  <si>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</si>
  <si>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</si>
  <si>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</si>
  <si>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</si>
  <si>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</si>
  <si>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</si>
  <si>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</si>
  <si>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</si>
  <si>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</si>
  <si>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</si>
  <si>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</si>
  <si>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</si>
  <si>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</si>
  <si>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</si>
  <si>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</si>
  <si>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</si>
  <si>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</si>
  <si>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</si>
  <si>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</si>
  <si>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</si>
  <si>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</si>
  <si>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</si>
  <si>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</si>
  <si>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</si>
  <si>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</si>
  <si>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</si>
  <si>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</si>
  <si>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</si>
  <si>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</si>
  <si>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</si>
  <si>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</si>
  <si>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</si>
  <si>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</si>
  <si>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</si>
  <si>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</si>
  <si>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</si>
  <si>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</si>
  <si>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</si>
  <si>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</si>
  <si>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</si>
  <si>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</si>
  <si>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</si>
  <si>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</si>
  <si>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</si>
  <si>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</si>
  <si>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</si>
  <si>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</si>
  <si>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</si>
  <si>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</si>
  <si>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</si>
  <si>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</si>
  <si>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</si>
  <si>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</si>
  <si>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</si>
  <si>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</si>
  <si>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</si>
  <si>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</si>
  <si>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</si>
  <si>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</si>
  <si>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</si>
  <si>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</si>
  <si>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</si>
  <si>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</si>
  <si>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</si>
  <si>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</si>
  <si>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</si>
  <si>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</si>
  <si>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</si>
  <si>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</si>
  <si>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</si>
  <si>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</si>
  <si>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</si>
  <si>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</si>
  <si>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</si>
  <si>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</si>
  <si>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</si>
  <si>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</si>
  <si>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</si>
  <si>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</si>
  <si>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</si>
  <si>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</si>
  <si>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</si>
  <si>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</si>
  <si>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</si>
  <si>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</si>
  <si>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</si>
  <si>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</si>
  <si>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</si>
  <si>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</si>
  <si>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</si>
  <si>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</si>
  <si>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</si>
  <si>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</si>
  <si>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</si>
  <si>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</si>
  <si>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</si>
  <si>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</si>
  <si>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</si>
  <si>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</si>
  <si>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</si>
  <si>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</si>
  <si>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</si>
  <si>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</si>
  <si>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</si>
  <si>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</si>
  <si>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</si>
  <si>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</si>
  <si>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</si>
  <si>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</si>
  <si>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</si>
  <si>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</si>
  <si>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</si>
  <si>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</si>
  <si>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</si>
  <si>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</si>
  <si>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</si>
  <si>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</si>
  <si>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</si>
  <si>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</si>
  <si>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</si>
  <si>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</si>
  <si>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</si>
  <si>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</si>
  <si>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</si>
  <si>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</si>
  <si>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</si>
  <si>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</si>
  <si>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</si>
  <si>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</si>
  <si>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</si>
  <si>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</si>
  <si>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</si>
  <si>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</si>
  <si>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</si>
  <si>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</si>
  <si>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</si>
  <si>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</si>
  <si>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</si>
  <si>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</si>
  <si>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</si>
  <si>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</si>
  <si>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</si>
  <si>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</si>
  <si>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</si>
  <si>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</si>
  <si>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</si>
  <si>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</si>
  <si>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</si>
  <si>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</si>
  <si>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</si>
  <si>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</si>
  <si>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</si>
  <si>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</si>
  <si>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</si>
  <si>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</si>
  <si>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</si>
  <si>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</si>
  <si>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</si>
  <si>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</si>
  <si>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</si>
  <si>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</si>
  <si>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</si>
  <si>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</si>
  <si>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</si>
  <si>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</si>
  <si>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</si>
  <si>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</si>
  <si>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</si>
  <si>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</si>
  <si>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</si>
  <si>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</si>
  <si>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</si>
  <si>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</si>
  <si>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</si>
  <si>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</si>
  <si>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</si>
  <si>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</si>
  <si>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</si>
  <si>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</si>
  <si>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</si>
  <si>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</si>
  <si>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</si>
  <si>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</si>
  <si>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</si>
  <si>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</si>
  <si>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</si>
  <si>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</si>
  <si>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</si>
  <si>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</si>
  <si>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</si>
  <si>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</si>
  <si>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</si>
  <si>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</si>
  <si>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</si>
  <si>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</si>
  <si>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</si>
  <si>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</si>
  <si>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</si>
  <si>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</si>
  <si>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</si>
  <si>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</si>
  <si>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</si>
  <si>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</si>
  <si>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</si>
  <si>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</si>
  <si>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</si>
  <si>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</si>
  <si>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</si>
  <si>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</si>
  <si>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</si>
  <si>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</si>
  <si>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</si>
  <si>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</si>
  <si>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</si>
  <si>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</si>
  <si>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</si>
  <si>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</si>
  <si>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</si>
  <si>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</si>
  <si>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</si>
  <si>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</si>
  <si>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</si>
  <si>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</si>
  <si>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</si>
  <si>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</si>
  <si>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</si>
  <si>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</si>
  <si>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</si>
  <si>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</si>
  <si>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</si>
  <si>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</si>
  <si>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</si>
  <si>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</si>
  <si>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</si>
  <si>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</si>
  <si>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</si>
  <si>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</si>
  <si>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</si>
  <si>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</si>
  <si>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</si>
  <si>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</si>
  <si>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</si>
  <si>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</si>
  <si>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</si>
  <si>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</si>
  <si>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</si>
  <si>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</si>
  <si>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</si>
  <si>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</si>
  <si>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</si>
  <si>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</si>
  <si>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</si>
  <si>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</si>
  <si>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</si>
  <si>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</si>
  <si>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</si>
  <si>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</si>
  <si>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</si>
  <si>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</si>
  <si>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</si>
  <si>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</si>
  <si>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</si>
  <si>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</si>
  <si>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</si>
  <si>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</si>
  <si>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</si>
  <si>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</si>
  <si>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</si>
  <si>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</si>
  <si>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</si>
  <si>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</si>
  <si>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</si>
  <si>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</si>
  <si>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</si>
  <si>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</si>
  <si>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</si>
  <si>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</si>
  <si>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</si>
  <si>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</si>
  <si>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</si>
  <si>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</si>
  <si>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</si>
  <si>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</si>
  <si>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</si>
  <si>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</si>
  <si>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</si>
  <si>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</si>
  <si>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</si>
  <si>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</si>
  <si>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</si>
  <si>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</si>
  <si>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</si>
  <si>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</si>
  <si>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</si>
  <si>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</si>
  <si>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</si>
  <si>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</si>
  <si>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</si>
  <si>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</si>
  <si>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</si>
  <si>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</si>
  <si>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</si>
  <si>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</si>
  <si>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</si>
  <si>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</si>
  <si>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</si>
  <si>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</si>
  <si>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</si>
  <si>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</si>
  <si>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</si>
  <si>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</si>
  <si>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</si>
  <si>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</si>
  <si>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</si>
  <si>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</si>
  <si>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</si>
  <si>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</si>
  <si>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</si>
  <si>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</si>
  <si>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</si>
  <si>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</si>
  <si>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</si>
  <si>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</si>
  <si>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</si>
  <si>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</si>
  <si>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</si>
  <si>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</si>
  <si>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</si>
  <si>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</si>
  <si>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</si>
  <si>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</si>
  <si>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</si>
  <si>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</si>
  <si>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</si>
  <si>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</si>
  <si>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</si>
  <si>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</si>
  <si>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</si>
  <si>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</si>
  <si>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</si>
  <si>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</si>
  <si>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</si>
  <si>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</si>
  <si>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</si>
  <si>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</si>
  <si>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</si>
  <si>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</si>
  <si>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</si>
  <si>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</si>
  <si>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</si>
  <si>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</si>
  <si>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</si>
  <si>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</si>
  <si>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</si>
  <si>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</si>
  <si>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</si>
  <si>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</si>
  <si>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</si>
  <si>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</si>
  <si>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</si>
  <si>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</si>
  <si>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</si>
  <si>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</si>
  <si>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</si>
  <si>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</si>
  <si>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</si>
  <si>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</si>
  <si>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</si>
  <si>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</si>
  <si>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</si>
  <si>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</si>
  <si>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</si>
  <si>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</si>
  <si>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</si>
  <si>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</si>
  <si>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</si>
  <si>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</si>
  <si>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</si>
  <si>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</si>
  <si>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</si>
  <si>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</si>
  <si>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</si>
  <si>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</si>
  <si>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</si>
  <si>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</si>
  <si>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</si>
  <si>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</si>
  <si>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</si>
  <si>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</si>
  <si>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</si>
  <si>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</si>
  <si>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</si>
  <si>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</si>
  <si>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</si>
  <si>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</si>
  <si>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</si>
  <si>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</si>
  <si>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</si>
  <si>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</si>
  <si>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</si>
  <si>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</si>
  <si>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</si>
  <si>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</si>
  <si>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</si>
  <si>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</si>
  <si>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</si>
  <si>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</si>
  <si>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</si>
  <si>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</si>
  <si>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</si>
  <si>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</si>
  <si>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</si>
  <si>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</si>
  <si>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</si>
  <si>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</si>
  <si>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</si>
  <si>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</si>
  <si>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</si>
  <si>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</si>
  <si>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</si>
  <si>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</si>
  <si>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</si>
  <si>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</si>
  <si>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</si>
  <si>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</si>
  <si>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</si>
  <si>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</si>
  <si>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</si>
  <si>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</si>
  <si>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</si>
  <si>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</si>
  <si>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</si>
  <si>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</si>
  <si>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</si>
  <si>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</si>
  <si>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</si>
  <si>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</si>
  <si>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</si>
  <si>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</si>
  <si>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</si>
  <si>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</si>
  <si>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</si>
  <si>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</si>
  <si>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</si>
  <si>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</si>
  <si>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</si>
  <si>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</si>
  <si>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</si>
  <si>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</si>
  <si>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</si>
  <si>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</si>
  <si>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</si>
  <si>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</si>
  <si>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</si>
  <si>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</si>
  <si>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</si>
  <si>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</si>
  <si>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</si>
  <si>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</si>
  <si>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</si>
  <si>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</si>
  <si>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</si>
  <si>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</si>
  <si>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</si>
  <si>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</si>
  <si>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</si>
  <si>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</si>
  <si>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</si>
  <si>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</si>
  <si>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</si>
  <si>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</si>
  <si>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</si>
  <si>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</si>
  <si>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</si>
  <si>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</si>
  <si>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</si>
  <si>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</si>
  <si>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</si>
  <si>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</si>
  <si>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</si>
  <si>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</si>
  <si>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</si>
  <si>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</si>
  <si>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</si>
  <si>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</si>
  <si>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</si>
  <si>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</si>
  <si>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</si>
  <si>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</si>
  <si>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</si>
  <si>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</si>
  <si>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</si>
  <si>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</si>
  <si>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</si>
  <si>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</si>
  <si>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</si>
  <si>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</si>
  <si>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</si>
  <si>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</si>
  <si>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</si>
  <si>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</si>
  <si>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</si>
  <si>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</si>
  <si>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</si>
  <si>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</si>
  <si>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</si>
  <si>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</si>
  <si>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</si>
  <si>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</si>
  <si>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</si>
  <si>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</si>
  <si>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</si>
  <si>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</si>
  <si>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</si>
  <si>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</si>
  <si>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</si>
  <si>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</si>
  <si>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</si>
  <si>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</si>
  <si>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</si>
  <si>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</si>
  <si>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</si>
  <si>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</si>
  <si>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</si>
  <si>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</si>
  <si>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</si>
  <si>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</si>
  <si>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</si>
  <si>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</si>
  <si>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</si>
  <si>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</si>
  <si>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</si>
  <si>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</si>
  <si>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</si>
  <si>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</si>
  <si>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</si>
  <si>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</si>
  <si>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</si>
  <si>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</si>
  <si>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</si>
  <si>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</si>
  <si>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</si>
  <si>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</si>
  <si>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</si>
  <si>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</si>
  <si>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</si>
  <si>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</si>
  <si>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</si>
  <si>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</si>
  <si>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</si>
  <si>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</si>
  <si>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</si>
  <si>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</si>
  <si>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</si>
  <si>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</si>
  <si>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</si>
  <si>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</si>
  <si>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</si>
  <si>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</si>
  <si>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</si>
  <si>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</si>
  <si>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</si>
  <si>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</si>
  <si>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</si>
  <si>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</si>
  <si>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</si>
  <si>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</si>
  <si>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</si>
  <si>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</si>
  <si>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</si>
  <si>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</si>
  <si>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</si>
  <si>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</si>
  <si>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</si>
  <si>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</si>
  <si>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</si>
  <si>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</si>
  <si>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</si>
  <si>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</si>
  <si>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</si>
  <si>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</si>
  <si>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</si>
  <si>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</si>
  <si>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</si>
  <si>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</si>
  <si>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</si>
  <si>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</si>
  <si>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</si>
  <si>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</si>
  <si>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</si>
  <si>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</si>
  <si>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</si>
  <si>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</si>
  <si>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</si>
  <si>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</si>
  <si>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</si>
  <si>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</si>
  <si>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</si>
  <si>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</si>
  <si>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</si>
  <si>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</si>
  <si>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</si>
  <si>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</si>
  <si>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</si>
  <si>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</si>
  <si>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</si>
  <si>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</si>
  <si>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</si>
  <si>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</si>
  <si>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</si>
  <si>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</si>
  <si>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</si>
  <si>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</si>
  <si>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</si>
  <si>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</si>
  <si>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</si>
  <si>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</si>
  <si>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</si>
  <si>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</si>
  <si>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</si>
  <si>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</si>
  <si>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</si>
  <si>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</si>
  <si>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</si>
  <si>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</si>
  <si>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</si>
  <si>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</si>
  <si>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</si>
  <si>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</si>
  <si>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</si>
  <si>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</si>
  <si>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</si>
  <si>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</si>
  <si>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</si>
  <si>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</si>
  <si>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</si>
  <si>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</si>
  <si>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</si>
  <si>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</si>
  <si>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</si>
  <si>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</si>
  <si>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</si>
  <si>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</si>
  <si>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</si>
  <si>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</si>
  <si>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</si>
  <si>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</si>
  <si>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</si>
  <si>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</si>
  <si>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</si>
  <si>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</si>
  <si>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</si>
  <si>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</si>
  <si>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</si>
  <si>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</si>
  <si>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</si>
  <si>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</si>
  <si>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</si>
  <si>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</si>
  <si>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</si>
  <si>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</si>
  <si>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</si>
  <si>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</si>
  <si>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</si>
  <si>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</si>
  <si>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</si>
  <si>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</si>
  <si>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</si>
  <si>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</si>
  <si>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</si>
  <si>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</si>
  <si>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</si>
  <si>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</si>
  <si>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</si>
  <si>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</si>
  <si>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</si>
  <si>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</si>
  <si>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</si>
  <si>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</si>
  <si>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</si>
  <si>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</si>
  <si>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</si>
  <si>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</si>
  <si>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</si>
  <si>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</si>
  <si>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</si>
  <si>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</si>
  <si>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</si>
  <si>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</si>
  <si>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</si>
  <si>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</si>
  <si>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</si>
  <si>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</si>
  <si>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</si>
  <si>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</si>
  <si>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</si>
  <si>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</si>
  <si>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</si>
  <si>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</si>
  <si>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</si>
  <si>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</si>
  <si>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</si>
  <si>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</si>
  <si>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</si>
  <si>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</si>
  <si>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</si>
  <si>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</si>
  <si>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</si>
  <si>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</si>
  <si>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</si>
  <si>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</si>
  <si>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</si>
  <si>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</si>
  <si>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</si>
  <si>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</si>
  <si>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</si>
  <si>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</si>
  <si>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</si>
  <si>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</si>
  <si>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</si>
  <si>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</si>
  <si>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</si>
  <si>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</si>
  <si>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</si>
  <si>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</si>
  <si>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</si>
  <si>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</si>
  <si>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</si>
  <si>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</si>
  <si>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</si>
  <si>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</si>
  <si>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</si>
  <si>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</si>
  <si>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</si>
  <si>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</si>
  <si>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</si>
  <si>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</si>
  <si>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</si>
  <si>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</si>
  <si>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</si>
  <si>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</si>
  <si>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</si>
  <si>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</si>
  <si>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</si>
  <si>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</si>
  <si>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</si>
  <si>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</si>
  <si>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</si>
  <si>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</si>
  <si>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</si>
  <si>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</si>
  <si>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</si>
  <si>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</si>
  <si>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</si>
  <si>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</si>
  <si>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</si>
  <si>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</si>
  <si>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</si>
  <si>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</si>
  <si>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</si>
  <si>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</si>
  <si>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</si>
  <si>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</si>
  <si>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</si>
  <si>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</si>
  <si>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</si>
  <si>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</si>
  <si>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</si>
  <si>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</si>
  <si>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</si>
  <si>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</si>
  <si>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</si>
  <si>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</si>
  <si>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</si>
  <si>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</si>
  <si>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</si>
  <si>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</si>
  <si>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</si>
  <si>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</si>
  <si>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</si>
  <si>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</si>
  <si>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</si>
  <si>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</si>
  <si>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</si>
  <si>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</si>
  <si>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</si>
  <si>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</si>
  <si>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</si>
  <si>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</si>
  <si>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</si>
  <si>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</si>
  <si>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</si>
  <si>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</si>
  <si>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</si>
  <si>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</si>
  <si>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</si>
  <si>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</si>
  <si>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</si>
  <si>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</si>
  <si>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</si>
  <si>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</si>
  <si>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</si>
  <si>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</si>
  <si>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</si>
  <si>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</si>
  <si>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</si>
  <si>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</si>
  <si>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</si>
  <si>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</si>
  <si>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</si>
  <si>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</si>
  <si>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</si>
  <si>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</si>
  <si>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</si>
  <si>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</si>
  <si>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</si>
  <si>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</si>
  <si>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</si>
  <si>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</si>
  <si>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</si>
  <si>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</si>
  <si>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</si>
  <si>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</si>
  <si>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</si>
  <si>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</si>
  <si>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</si>
  <si>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</si>
  <si>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</si>
  <si>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</si>
  <si>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</si>
  <si>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</si>
  <si>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</si>
  <si>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</si>
  <si>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</si>
  <si>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</si>
  <si>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</si>
  <si>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</si>
  <si>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</si>
  <si>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</si>
  <si>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</si>
  <si>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</si>
  <si>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</si>
  <si>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</si>
  <si>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</si>
  <si>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</si>
  <si>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</si>
  <si>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</si>
  <si>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</si>
  <si>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</si>
  <si>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</si>
  <si>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</si>
  <si>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</si>
  <si>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</si>
  <si>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</si>
  <si>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</si>
  <si>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</si>
  <si>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</si>
  <si>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</si>
  <si>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</si>
  <si>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</si>
  <si>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</si>
  <si>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</si>
  <si>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</si>
  <si>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</si>
  <si>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</si>
  <si>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</si>
  <si>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</si>
  <si>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</si>
  <si>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</si>
  <si>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</si>
  <si>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</si>
  <si>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</si>
  <si>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</si>
  <si>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</si>
  <si>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</si>
  <si>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</si>
  <si>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</si>
  <si>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</si>
  <si>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</si>
  <si>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</si>
  <si>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</si>
  <si>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</si>
  <si>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</si>
  <si>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</si>
  <si>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</si>
  <si>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</si>
  <si>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</si>
  <si>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</si>
  <si>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</si>
  <si>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</si>
  <si>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</si>
  <si>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</si>
  <si>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</si>
  <si>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</si>
  <si>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</si>
  <si>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</si>
  <si>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</si>
  <si>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</si>
  <si>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</si>
  <si>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</si>
  <si>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</si>
  <si>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</si>
  <si>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</si>
  <si>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</si>
  <si>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</si>
  <si>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</si>
  <si>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</si>
  <si>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</si>
  <si>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</si>
  <si>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</si>
  <si>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</si>
  <si>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</si>
  <si>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</si>
  <si>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</si>
  <si>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</si>
  <si>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</si>
  <si>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</si>
  <si>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</si>
  <si>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</si>
  <si>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</si>
  <si>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</si>
  <si>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</si>
  <si>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</si>
  <si>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</si>
  <si>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</si>
  <si>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</si>
  <si>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</si>
  <si>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</si>
  <si>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</si>
  <si>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</si>
  <si>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</si>
  <si>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</si>
  <si>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</si>
  <si>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</si>
  <si>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</si>
  <si>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</si>
  <si>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</si>
  <si>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</si>
  <si>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</si>
  <si>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</si>
  <si>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</si>
  <si>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</si>
  <si>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</si>
  <si>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</si>
  <si>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</si>
  <si>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</si>
  <si>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</si>
  <si>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</si>
  <si>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</si>
  <si>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</si>
  <si>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</si>
  <si>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</si>
  <si>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</si>
  <si>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</si>
  <si>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</si>
  <si>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</si>
  <si>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</si>
  <si>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</si>
  <si>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</si>
  <si>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</si>
  <si>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</si>
  <si>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</si>
  <si>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</si>
  <si>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</si>
  <si>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</si>
  <si>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</si>
  <si>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</si>
  <si>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</si>
  <si>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</si>
  <si>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</si>
  <si>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</si>
  <si>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</si>
  <si>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</si>
  <si>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</si>
  <si>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</si>
  <si>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</si>
  <si>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</si>
  <si>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</si>
  <si>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</si>
  <si>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</si>
  <si>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</si>
  <si>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</si>
  <si>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</si>
  <si>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</si>
  <si>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</si>
  <si>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</si>
  <si>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</si>
  <si>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</si>
  <si>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</si>
  <si>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</si>
  <si>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</si>
  <si>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</si>
  <si>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</si>
  <si>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</si>
  <si>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</si>
  <si>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</si>
  <si>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</si>
  <si>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</si>
  <si>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</si>
  <si>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</si>
  <si>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</si>
  <si>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</si>
  <si>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</si>
  <si>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</si>
  <si>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</si>
  <si>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</si>
  <si>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</si>
  <si>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</si>
  <si>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</si>
  <si>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</si>
  <si>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</si>
  <si>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</si>
  <si>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</si>
  <si>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</si>
  <si>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</si>
  <si>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</si>
  <si>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</si>
  <si>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</si>
  <si>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</si>
  <si>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</si>
  <si>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</si>
  <si>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</si>
  <si>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</si>
  <si>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</si>
  <si>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</si>
  <si>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</si>
  <si>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</si>
  <si>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</si>
  <si>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</si>
  <si>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</si>
  <si>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</si>
  <si>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</si>
  <si>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</si>
  <si>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</si>
  <si>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</si>
  <si>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</si>
  <si>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</si>
  <si>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</si>
  <si>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</si>
  <si>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</si>
  <si>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</si>
  <si>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</si>
  <si>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</si>
  <si>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</si>
  <si>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</si>
  <si>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</si>
  <si>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</si>
  <si>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</si>
  <si>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</si>
  <si>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</si>
  <si>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</si>
  <si>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</si>
  <si>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</si>
  <si>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</si>
  <si>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</si>
  <si>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</si>
  <si>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</si>
  <si>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</si>
  <si>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</si>
  <si>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</si>
  <si>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</si>
  <si>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</si>
  <si>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</si>
  <si>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</si>
  <si>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</si>
  <si>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</si>
  <si>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</si>
  <si>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</si>
  <si>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</si>
  <si>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</si>
  <si>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</si>
  <si>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</si>
  <si>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</si>
  <si>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</si>
  <si>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</si>
  <si>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</si>
  <si>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</si>
  <si>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</si>
  <si>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</si>
  <si>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</si>
  <si>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</si>
  <si>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</si>
  <si>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</si>
  <si>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</si>
  <si>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</si>
  <si>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</si>
  <si>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</si>
  <si>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</si>
  <si>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</si>
  <si>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</si>
  <si>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</si>
  <si>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</si>
  <si>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</si>
  <si>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</si>
  <si>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</si>
  <si>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</si>
  <si>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</si>
  <si>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</si>
  <si>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</si>
  <si>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</si>
  <si>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</si>
  <si>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</si>
  <si>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</si>
  <si>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</si>
  <si>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</si>
  <si>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</si>
  <si>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</si>
  <si>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</si>
  <si>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</si>
  <si>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</si>
  <si>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</si>
  <si>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</si>
  <si>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</si>
  <si>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</si>
  <si>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</si>
  <si>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</si>
  <si>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</si>
  <si>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</si>
  <si>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</si>
  <si>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</si>
  <si>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</si>
  <si>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</si>
  <si>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</si>
  <si>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</si>
  <si>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</si>
  <si>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</si>
  <si>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</si>
  <si>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</si>
  <si>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</si>
  <si>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</si>
  <si>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</si>
  <si>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</si>
  <si>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</si>
  <si>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</si>
  <si>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</si>
  <si>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</si>
  <si>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</si>
  <si>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</si>
  <si>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</si>
  <si>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</si>
  <si>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</si>
  <si>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</si>
  <si>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</si>
  <si>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</si>
  <si>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</si>
  <si>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</si>
  <si>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</si>
  <si>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</si>
  <si>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</si>
  <si>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</si>
  <si>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</si>
  <si>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</si>
  <si>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</si>
  <si>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</si>
  <si>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</si>
  <si>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</si>
  <si>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</si>
  <si>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</si>
  <si>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</si>
  <si>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</si>
  <si>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</si>
  <si>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</si>
  <si>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</si>
  <si>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</si>
  <si>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</si>
  <si>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</si>
  <si>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</si>
  <si>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</si>
  <si>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</si>
  <si>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</si>
  <si>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</si>
  <si>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</si>
  <si>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</si>
  <si>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</si>
  <si>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</si>
  <si>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</si>
  <si>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</si>
  <si>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</si>
  <si>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</si>
  <si>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</si>
  <si>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</si>
  <si>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</si>
  <si>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</si>
  <si>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</si>
  <si>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</si>
  <si>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</si>
  <si>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</si>
  <si>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</si>
  <si>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</si>
  <si>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</si>
  <si>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</si>
  <si>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</si>
  <si>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</si>
  <si>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</si>
  <si>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</si>
  <si>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</si>
  <si>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</si>
  <si>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</si>
  <si>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</si>
  <si>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</si>
  <si>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</si>
  <si>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</si>
  <si>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</si>
  <si>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</si>
  <si>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</si>
  <si>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</si>
  <si>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</si>
  <si>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</si>
  <si>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</si>
  <si>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</si>
  <si>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</si>
  <si>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</si>
  <si>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</si>
  <si>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</si>
  <si>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</si>
  <si>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</si>
  <si>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</si>
  <si>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</si>
  <si>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</si>
  <si>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</si>
  <si>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</si>
  <si>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</si>
  <si>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</si>
  <si>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</si>
  <si>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</si>
  <si>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</si>
  <si>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</si>
  <si>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</si>
  <si>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</si>
  <si>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</si>
  <si>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</si>
  <si>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</si>
  <si>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</si>
  <si>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</si>
  <si>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</si>
  <si>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</si>
  <si>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</si>
  <si>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</si>
  <si>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</si>
  <si>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</si>
  <si>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</si>
  <si>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</si>
  <si>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</si>
  <si>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</si>
  <si>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</si>
  <si>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</si>
  <si>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</si>
  <si>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</si>
  <si>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</si>
  <si>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</si>
  <si>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</si>
  <si>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</si>
  <si>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</si>
  <si>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</si>
  <si>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</si>
  <si>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</si>
  <si>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</si>
  <si>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</si>
  <si>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</si>
  <si>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</si>
  <si>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</si>
  <si>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</si>
  <si>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</si>
  <si>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</si>
  <si>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</si>
  <si>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</si>
  <si>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</si>
  <si>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</si>
  <si>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</si>
  <si>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</si>
  <si>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</si>
  <si>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</si>
  <si>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</si>
  <si>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</si>
  <si>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</si>
  <si>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</si>
  <si>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</si>
  <si>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</si>
  <si>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</si>
  <si>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</si>
  <si>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</si>
  <si>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</si>
  <si>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</si>
  <si>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</si>
  <si>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</si>
  <si>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</si>
  <si>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</si>
  <si>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</si>
  <si>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</si>
  <si>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</si>
  <si>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</si>
  <si>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</si>
  <si>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</si>
  <si>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</si>
  <si>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</si>
  <si>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</si>
  <si>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</si>
  <si>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</si>
  <si>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</si>
  <si>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</si>
  <si>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</si>
  <si>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</si>
  <si>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</si>
  <si>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</si>
  <si>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</si>
  <si>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</si>
  <si>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</si>
  <si>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</si>
  <si>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</si>
  <si>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</si>
  <si>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</si>
  <si>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</si>
  <si>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</si>
  <si>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</si>
  <si>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</si>
  <si>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</si>
  <si>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</si>
  <si>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</si>
  <si>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</si>
  <si>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</si>
  <si>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</si>
  <si>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</si>
  <si>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</si>
  <si>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</si>
  <si>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</si>
  <si>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</si>
  <si>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</si>
  <si>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</si>
  <si>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</si>
  <si>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</si>
  <si>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</si>
  <si>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</si>
  <si>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</si>
  <si>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</si>
  <si>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</si>
  <si>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</si>
  <si>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</si>
  <si>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</si>
  <si>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</si>
  <si>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</si>
  <si>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</si>
  <si>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</si>
  <si>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</si>
  <si>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</si>
  <si>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</si>
  <si>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</si>
  <si>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</si>
  <si>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</si>
  <si>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</si>
  <si>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</si>
  <si>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</si>
  <si>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</si>
  <si>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</si>
  <si>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</si>
  <si>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</si>
  <si>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</si>
  <si>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</si>
  <si>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</si>
  <si>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</si>
  <si>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</si>
  <si>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</si>
  <si>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</si>
  <si>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</si>
  <si>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</si>
  <si>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</si>
  <si>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</si>
  <si>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</si>
  <si>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</si>
  <si>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</si>
  <si>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</si>
  <si>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</si>
  <si>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</si>
  <si>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</si>
  <si>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</si>
  <si>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</si>
  <si>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</si>
  <si>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</si>
  <si>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</si>
  <si>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</si>
  <si>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</si>
  <si>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</si>
  <si>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</si>
  <si>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</si>
  <si>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</si>
  <si>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</si>
  <si>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</si>
  <si>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</si>
  <si>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</si>
  <si>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</si>
  <si>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</si>
  <si>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</si>
  <si>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</si>
  <si>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</si>
  <si>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</si>
  <si>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</si>
  <si>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</si>
  <si>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</si>
  <si>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</si>
  <si>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</si>
  <si>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</si>
  <si>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</si>
  <si>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</si>
  <si>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</si>
  <si>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</si>
  <si>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</si>
  <si>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</si>
  <si>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</si>
  <si>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</si>
  <si>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</si>
  <si>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</si>
  <si>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</si>
  <si>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</si>
  <si>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</si>
  <si>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</si>
  <si>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</si>
  <si>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</si>
  <si>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</si>
  <si>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</si>
  <si>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</si>
  <si>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</si>
  <si>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</si>
  <si>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</si>
  <si>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</si>
  <si>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</si>
  <si>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</si>
  <si>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</si>
  <si>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</si>
  <si>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</si>
  <si>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</si>
  <si>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</si>
  <si>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</si>
  <si>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</si>
  <si>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</si>
  <si>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</si>
  <si>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</si>
  <si>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</si>
  <si>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</si>
  <si>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</si>
  <si>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</si>
  <si>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</si>
  <si>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</si>
  <si>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</si>
  <si>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</si>
  <si>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</si>
  <si>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</si>
  <si>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</si>
  <si>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</si>
  <si>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</si>
  <si>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</si>
  <si>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</si>
  <si>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</si>
  <si>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</si>
  <si>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</si>
  <si>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</si>
  <si>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</si>
  <si>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</si>
  <si>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</si>
  <si>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</si>
  <si>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</si>
  <si>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</si>
  <si>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</si>
  <si>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</si>
  <si>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</si>
  <si>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</si>
  <si>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</si>
  <si>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</si>
  <si>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</si>
  <si>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</si>
  <si>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</si>
  <si>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</si>
  <si>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</si>
  <si>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</si>
  <si>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</si>
  <si>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</si>
  <si>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</si>
  <si>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</si>
  <si>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</si>
  <si>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</si>
  <si>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</si>
  <si>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</si>
  <si>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</si>
  <si>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</si>
  <si>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</si>
  <si>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</si>
  <si>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</si>
  <si>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</si>
  <si>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</si>
  <si>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</si>
  <si>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</si>
  <si>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</si>
  <si>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</si>
  <si>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</si>
  <si>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</si>
  <si>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</si>
  <si>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</si>
  <si>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</si>
  <si>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</si>
  <si>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</si>
  <si>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</si>
  <si>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</si>
  <si>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</si>
  <si>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</si>
  <si>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</si>
  <si>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</si>
  <si>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</si>
  <si>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</si>
  <si>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</si>
  <si>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</si>
  <si>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</si>
  <si>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</si>
  <si>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</si>
  <si>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</si>
  <si>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</si>
  <si>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</si>
  <si>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</si>
  <si>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</si>
  <si>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</si>
  <si>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</si>
  <si>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</si>
  <si>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</si>
  <si>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</si>
  <si>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</si>
  <si>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</si>
  <si>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</si>
  <si>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</si>
  <si>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</si>
  <si>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</si>
  <si>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</si>
  <si>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</si>
  <si>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</si>
  <si>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</si>
  <si>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</si>
  <si>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</si>
  <si>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</si>
  <si>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</si>
  <si>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</si>
  <si>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</si>
  <si>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</si>
  <si>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</si>
  <si>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</si>
  <si>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</si>
  <si>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</si>
  <si>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</si>
  <si>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</si>
  <si>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</si>
  <si>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</si>
  <si>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</si>
  <si>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</si>
  <si>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</si>
  <si>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</si>
  <si>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</si>
  <si>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</si>
  <si>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</si>
  <si>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</si>
  <si>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</si>
  <si>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</si>
  <si>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</si>
  <si>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</si>
  <si>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</si>
  <si>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</si>
  <si>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</si>
  <si>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</si>
  <si>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</si>
  <si>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</si>
  <si>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</si>
  <si>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</si>
  <si>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</si>
  <si>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</si>
  <si>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</si>
  <si>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</si>
  <si>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</si>
  <si>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</si>
  <si>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</si>
  <si>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</si>
  <si>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</si>
  <si>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</si>
  <si>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</si>
  <si>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</si>
  <si>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</si>
  <si>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</si>
  <si>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</si>
  <si>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</si>
  <si>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</si>
  <si>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</si>
  <si>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</si>
  <si>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</si>
  <si>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</si>
  <si>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</si>
  <si>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</si>
  <si>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</si>
  <si>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</si>
  <si>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</si>
  <si>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</si>
  <si>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</si>
  <si>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</si>
  <si>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</si>
  <si>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</si>
  <si>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</si>
  <si>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</si>
  <si>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</si>
  <si>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</si>
  <si>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</si>
  <si>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</si>
  <si>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</si>
  <si>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</si>
  <si>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</si>
  <si>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</si>
  <si>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</si>
  <si>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</si>
  <si>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</si>
  <si>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</si>
  <si>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</si>
  <si>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</si>
  <si>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</si>
  <si>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</si>
  <si>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</si>
  <si>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</si>
  <si>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</si>
  <si>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</si>
  <si>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</si>
  <si>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</si>
  <si>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</si>
  <si>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</si>
  <si>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</si>
  <si>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</si>
  <si>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</si>
  <si>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</si>
  <si>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</si>
  <si>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</si>
  <si>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</si>
  <si>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</si>
  <si>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</si>
  <si>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</si>
  <si>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</si>
  <si>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</si>
  <si>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</si>
  <si>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</si>
  <si>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</si>
  <si>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</si>
  <si>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</si>
  <si>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</si>
  <si>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</si>
  <si>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</si>
  <si>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</si>
  <si>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</si>
  <si>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</si>
  <si>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</si>
  <si>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</si>
  <si>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</si>
  <si>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</si>
  <si>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</si>
  <si>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</si>
  <si>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</si>
  <si>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</si>
  <si>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</si>
  <si>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</si>
  <si>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</si>
  <si>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</si>
  <si>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</si>
  <si>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</si>
  <si>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</si>
  <si>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</si>
  <si>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</si>
  <si>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</si>
  <si>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</si>
  <si>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</si>
  <si>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</si>
  <si>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</si>
  <si>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</si>
  <si>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</si>
  <si>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</si>
  <si>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</si>
  <si>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</si>
  <si>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</si>
  <si>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</si>
  <si>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</si>
  <si>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</si>
  <si>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</si>
  <si>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</si>
  <si>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</si>
  <si>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</si>
  <si>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</si>
  <si>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</si>
  <si>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</si>
  <si>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</si>
  <si>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</si>
  <si>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</si>
  <si>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</si>
  <si>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</si>
  <si>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</si>
  <si>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</si>
  <si>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</si>
  <si>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</si>
  <si>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</si>
  <si>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</si>
  <si>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</si>
  <si>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</si>
  <si>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</si>
  <si>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</si>
  <si>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</si>
  <si>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</si>
  <si>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</si>
  <si>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</si>
  <si>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</si>
  <si>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</si>
  <si>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</si>
  <si>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</si>
  <si>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</si>
  <si>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</si>
  <si>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</si>
  <si>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</si>
  <si>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</si>
  <si>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</si>
  <si>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</si>
  <si>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</si>
  <si>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</si>
  <si>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</si>
  <si>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</si>
  <si>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</si>
  <si>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</si>
  <si>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</si>
  <si>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</si>
  <si>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</si>
  <si>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</si>
  <si>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</si>
  <si>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</si>
  <si>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</si>
  <si>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</si>
  <si>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</si>
  <si>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</si>
  <si>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</si>
  <si>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</si>
  <si>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</si>
  <si>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</si>
  <si>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</si>
  <si>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</si>
  <si>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</si>
  <si>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</si>
  <si>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</si>
  <si>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</si>
  <si>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</si>
  <si>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</si>
  <si>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</si>
  <si>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</si>
  <si>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</si>
  <si>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</si>
  <si>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</si>
  <si>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</si>
  <si>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</si>
  <si>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</si>
  <si>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</si>
  <si>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</si>
  <si>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</si>
  <si>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</si>
  <si>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</si>
  <si>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</si>
  <si>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</si>
  <si>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</si>
  <si>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</si>
  <si>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</si>
  <si>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</si>
  <si>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</si>
  <si>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</si>
  <si>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</si>
  <si>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</si>
  <si>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</si>
  <si>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</si>
  <si>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</si>
  <si>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</si>
  <si>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</si>
  <si>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</si>
  <si>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</si>
  <si>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</si>
  <si>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</si>
  <si>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</si>
  <si>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</si>
  <si>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</si>
  <si>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</si>
  <si>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</si>
  <si>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</si>
  <si>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</si>
  <si>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</si>
  <si>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</si>
  <si>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</si>
  <si>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</si>
  <si>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</si>
  <si>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</si>
  <si>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</si>
  <si>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</si>
  <si>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</si>
  <si>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</si>
  <si>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</si>
  <si>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</si>
  <si>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</si>
  <si>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</si>
  <si>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</si>
  <si>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</si>
  <si>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</si>
  <si>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</si>
  <si>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</si>
  <si>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</si>
  <si>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</si>
  <si>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</si>
  <si>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</si>
  <si>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</si>
  <si>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</si>
  <si>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</si>
  <si>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</si>
  <si>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</si>
  <si>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</si>
  <si>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</si>
  <si>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</si>
  <si>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</si>
  <si>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</si>
  <si>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</si>
  <si>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</si>
  <si>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</si>
  <si>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</si>
  <si>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</si>
  <si>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</si>
  <si>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</si>
  <si>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</si>
  <si>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</si>
  <si>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</si>
  <si>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</si>
  <si>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</si>
  <si>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</si>
  <si>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</si>
  <si>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</si>
  <si>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</si>
  <si>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</si>
  <si>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</si>
  <si>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</si>
  <si>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</si>
  <si>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</si>
  <si>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</si>
  <si>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</si>
  <si>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</si>
  <si>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</si>
  <si>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</si>
  <si>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</si>
  <si>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</si>
  <si>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</si>
  <si>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</si>
  <si>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</si>
  <si>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</si>
  <si>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</si>
  <si>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</si>
  <si>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</si>
  <si>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</si>
  <si>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</si>
  <si>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</si>
  <si>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</si>
  <si>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</si>
  <si>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</si>
  <si>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</si>
  <si>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</si>
  <si>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</si>
  <si>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</si>
  <si>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</si>
  <si>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</si>
  <si>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</si>
  <si>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</si>
  <si>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</si>
  <si>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</si>
  <si>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</si>
  <si>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</si>
  <si>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</si>
  <si>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</si>
  <si>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</si>
  <si>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</si>
  <si>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</si>
  <si>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</si>
  <si>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</si>
  <si>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</si>
  <si>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</si>
  <si>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</si>
  <si>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</si>
  <si>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</si>
  <si>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</si>
  <si>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</si>
  <si>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</si>
  <si>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</si>
  <si>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</si>
  <si>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</si>
  <si>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</si>
  <si>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</si>
  <si>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</si>
  <si>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</si>
  <si>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</si>
  <si>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</si>
  <si>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</si>
  <si>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</si>
  <si>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</si>
  <si>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</si>
  <si>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</si>
  <si>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</si>
  <si>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</si>
  <si>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</si>
  <si>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</si>
  <si>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</si>
  <si>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</si>
  <si>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</si>
  <si>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</si>
  <si>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</si>
  <si>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</si>
  <si>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</si>
  <si>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</si>
  <si>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</si>
  <si>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</si>
  <si>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</si>
  <si>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</si>
  <si>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</si>
  <si>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</si>
  <si>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</si>
  <si>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</si>
  <si>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</si>
  <si>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</si>
  <si>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</si>
  <si>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</si>
  <si>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</si>
  <si>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</si>
  <si>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</si>
  <si>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</si>
  <si>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</si>
  <si>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</si>
  <si>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</si>
  <si>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</si>
  <si>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</si>
  <si>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</si>
  <si>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</si>
  <si>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</si>
  <si>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</si>
  <si>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</si>
  <si>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</si>
  <si>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</si>
  <si>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</si>
  <si>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</si>
  <si>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</si>
  <si>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</si>
  <si>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</si>
  <si>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</si>
  <si>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</si>
  <si>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</si>
  <si>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</si>
  <si>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</si>
  <si>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</si>
  <si>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</si>
  <si>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</si>
  <si>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</si>
  <si>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</si>
  <si>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</si>
  <si>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</si>
  <si>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</si>
  <si>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</si>
  <si>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</si>
  <si>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</si>
  <si>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</si>
  <si>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</si>
  <si>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</si>
  <si>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</si>
  <si>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</si>
  <si>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</si>
  <si>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</si>
  <si>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</si>
  <si>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</si>
  <si>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</si>
  <si>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</si>
  <si>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</si>
  <si>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</si>
  <si>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</si>
  <si>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</si>
  <si>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</si>
  <si>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</si>
  <si>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</si>
  <si>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</si>
  <si>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</si>
  <si>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</si>
  <si>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</si>
  <si>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</si>
  <si>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</si>
  <si>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</si>
  <si>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</si>
  <si>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</si>
  <si>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</si>
  <si>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</si>
  <si>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</si>
  <si>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</si>
  <si>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</si>
  <si>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</si>
  <si>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</si>
  <si>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</si>
  <si>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</si>
  <si>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</si>
  <si>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</si>
  <si>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</si>
  <si>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</si>
  <si>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</si>
  <si>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</si>
  <si>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</si>
  <si>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</si>
  <si>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</si>
  <si>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</si>
  <si>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</si>
  <si>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</si>
  <si>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</si>
  <si>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</si>
  <si>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</si>
  <si>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</si>
  <si>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</si>
  <si>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</si>
  <si>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</si>
  <si>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</si>
  <si>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</si>
  <si>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</si>
  <si>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</si>
  <si>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</si>
  <si>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</si>
  <si>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</si>
  <si>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</si>
  <si>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</si>
  <si>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</si>
  <si>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</si>
  <si>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</si>
  <si>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</si>
  <si>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</si>
  <si>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</si>
  <si>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</si>
  <si>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</si>
  <si>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</si>
  <si>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</si>
  <si>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</si>
  <si>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</si>
  <si>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</si>
  <si>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</si>
  <si>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</si>
  <si>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</si>
  <si>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</si>
  <si>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</si>
  <si>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</si>
  <si>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</si>
  <si>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</si>
  <si>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</si>
  <si>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</si>
  <si>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</si>
  <si>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</si>
  <si>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</si>
  <si>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</si>
  <si>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</si>
  <si>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</si>
  <si>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</si>
  <si>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</si>
  <si>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</si>
  <si>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</si>
  <si>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</si>
  <si>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</si>
  <si>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</si>
  <si>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</si>
  <si>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</si>
  <si>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</si>
  <si>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</si>
  <si>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</si>
  <si>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</si>
  <si>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</si>
  <si>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</si>
  <si>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</si>
  <si>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</si>
  <si>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</si>
  <si>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</si>
  <si>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</si>
  <si>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</si>
  <si>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</si>
  <si>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</si>
  <si>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</si>
  <si>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</si>
  <si>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</si>
  <si>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</si>
  <si>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</si>
  <si>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</si>
  <si>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</si>
  <si>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</si>
  <si>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</si>
  <si>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</si>
  <si>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</si>
  <si>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</si>
  <si>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</si>
  <si>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</si>
  <si>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</si>
  <si>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</si>
  <si>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</si>
  <si>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</si>
  <si>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</si>
  <si>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</si>
  <si>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</si>
  <si>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</si>
  <si>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</si>
  <si>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</si>
  <si>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</si>
  <si>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</si>
  <si>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</si>
  <si>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</si>
  <si>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</si>
  <si>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</si>
  <si>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</si>
  <si>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</si>
  <si>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</si>
  <si>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</si>
  <si>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</si>
  <si>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</si>
  <si>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</si>
  <si>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</si>
  <si>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</si>
  <si>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</si>
  <si>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</si>
  <si>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</si>
  <si>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</si>
  <si>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</si>
  <si>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</si>
  <si>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</si>
  <si>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</si>
  <si>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</si>
  <si>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</si>
  <si>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</si>
  <si>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</si>
  <si>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</si>
  <si>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</si>
  <si>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</si>
  <si>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</si>
  <si>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</si>
  <si>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</si>
  <si>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</si>
  <si>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</si>
  <si>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</si>
  <si>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</si>
  <si>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</si>
  <si>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</si>
  <si>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</si>
  <si>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</si>
  <si>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</si>
  <si>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</si>
  <si>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</si>
  <si>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</si>
  <si>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</si>
  <si>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</si>
  <si>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</si>
  <si>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</si>
  <si>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</si>
  <si>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</si>
  <si>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</si>
  <si>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</si>
  <si>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</si>
  <si>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</si>
  <si>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</si>
  <si>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</si>
  <si>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</si>
  <si>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</si>
  <si>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</si>
  <si>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</si>
  <si>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</si>
  <si>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</si>
  <si>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</si>
  <si>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</si>
  <si>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</si>
  <si>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</si>
  <si>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</si>
  <si>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</si>
  <si>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</si>
  <si>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</si>
  <si>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</si>
  <si>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</si>
  <si>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</si>
  <si>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</si>
  <si>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</si>
  <si>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</si>
  <si>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</si>
  <si>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</si>
  <si>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</si>
  <si>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</si>
  <si>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</si>
  <si>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</si>
  <si>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</si>
  <si>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</si>
  <si>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</si>
  <si>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</si>
  <si>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</si>
  <si>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</si>
  <si>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</si>
  <si>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</si>
  <si>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</si>
  <si>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</si>
  <si>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</si>
  <si>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</si>
  <si>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</si>
  <si>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</si>
  <si>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</si>
  <si>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</si>
  <si>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</si>
  <si>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</si>
  <si>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</si>
  <si>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</si>
  <si>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</si>
  <si>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</si>
  <si>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</si>
  <si>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</si>
  <si>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</si>
  <si>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</si>
  <si>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</si>
  <si>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</si>
  <si>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</si>
  <si>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</si>
  <si>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</si>
  <si>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</si>
  <si>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</si>
  <si>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</si>
  <si>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</si>
  <si>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</si>
  <si>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</si>
  <si>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</si>
  <si>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</si>
  <si>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</si>
  <si>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</si>
  <si>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</si>
  <si>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</si>
  <si>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</si>
  <si>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</si>
  <si>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</si>
  <si>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</si>
  <si>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</si>
  <si>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</si>
  <si>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</si>
  <si>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</si>
  <si>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</si>
  <si>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</si>
  <si>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</si>
  <si>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</si>
  <si>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</si>
  <si>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</si>
  <si>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</si>
  <si>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</si>
  <si>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</si>
  <si>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</si>
  <si>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</si>
  <si>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</si>
  <si>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</si>
  <si>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</si>
  <si>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</si>
  <si>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</si>
  <si>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</si>
  <si>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</si>
  <si>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</si>
  <si>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</si>
  <si>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</si>
  <si>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</si>
  <si>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</si>
  <si>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</si>
  <si>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</si>
  <si>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</si>
  <si>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</si>
  <si>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</si>
  <si>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</si>
  <si>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</si>
  <si>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</si>
  <si>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</si>
  <si>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</si>
  <si>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</si>
  <si>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</si>
  <si>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</si>
  <si>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</si>
  <si>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</si>
  <si>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</si>
  <si>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</si>
  <si>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</si>
  <si>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</si>
  <si>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</si>
  <si>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</si>
  <si>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</si>
  <si>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</si>
  <si>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</si>
  <si>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</si>
  <si>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</si>
  <si>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</si>
  <si>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</si>
  <si>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</si>
  <si>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</si>
  <si>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</si>
  <si>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</si>
  <si>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</si>
  <si>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</si>
  <si>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</si>
  <si>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</si>
  <si>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</si>
  <si>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</si>
  <si>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</si>
  <si>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</si>
  <si>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</si>
  <si>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</si>
  <si>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</si>
  <si>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</si>
  <si>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</si>
  <si>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</si>
  <si>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</si>
  <si>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</si>
  <si>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</si>
  <si>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</si>
  <si>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</si>
  <si>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</si>
  <si>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</si>
  <si>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</si>
  <si>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</si>
  <si>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</si>
  <si>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</si>
  <si>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</si>
  <si>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</si>
  <si>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</si>
  <si>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</si>
  <si>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</si>
  <si>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</si>
  <si>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</si>
  <si>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</si>
  <si>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</si>
  <si>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</si>
  <si>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</si>
  <si>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</si>
  <si>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</si>
  <si>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</si>
  <si>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</si>
  <si>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</si>
  <si>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</si>
  <si>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</si>
  <si>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</si>
  <si>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</si>
  <si>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</si>
  <si>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</si>
  <si>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</si>
  <si>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</si>
  <si>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</si>
  <si>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</si>
  <si>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</si>
  <si>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</si>
  <si>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</si>
  <si>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</si>
  <si>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</si>
  <si>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</si>
  <si>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</si>
  <si>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</si>
  <si>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</si>
  <si>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</si>
  <si>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</si>
  <si>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</si>
  <si>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</si>
  <si>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</si>
  <si>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</si>
  <si>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</si>
  <si>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</si>
  <si>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</si>
  <si>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</si>
  <si>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</si>
  <si>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</si>
  <si>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</si>
  <si>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</si>
  <si>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</si>
  <si>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</si>
  <si>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</si>
  <si>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</si>
  <si>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</si>
  <si>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</si>
  <si>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</si>
  <si>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</si>
  <si>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</si>
  <si>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</si>
  <si>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</si>
  <si>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</si>
  <si>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</si>
  <si>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</si>
  <si>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</si>
  <si>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</si>
  <si>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</si>
  <si>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</si>
  <si>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</si>
  <si>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</si>
  <si>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</si>
  <si>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</si>
  <si>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</si>
  <si>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</si>
  <si>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</si>
  <si>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</si>
  <si>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</si>
  <si>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</si>
  <si>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</si>
  <si>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</si>
  <si>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</si>
  <si>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</si>
  <si>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</si>
  <si>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</si>
  <si>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</si>
  <si>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</si>
  <si>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</si>
  <si>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</si>
  <si>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</si>
  <si>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</si>
  <si>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</si>
  <si>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</si>
  <si>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</si>
  <si>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</si>
  <si>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</si>
  <si>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</si>
  <si>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</si>
  <si>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</si>
  <si>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</si>
  <si>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</si>
  <si>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</si>
  <si>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</si>
  <si>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</si>
  <si>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</si>
  <si>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</si>
  <si>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</si>
  <si>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</si>
  <si>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</si>
  <si>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</si>
  <si>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</si>
  <si>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</si>
  <si>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</si>
  <si>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</si>
  <si>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</si>
  <si>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</si>
  <si>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</si>
  <si>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</si>
  <si>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</si>
  <si>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</si>
  <si>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</si>
  <si>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</si>
  <si>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</si>
  <si>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</si>
  <si>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</si>
  <si>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</si>
  <si>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</si>
  <si>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</si>
  <si>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</si>
  <si>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</si>
  <si>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</si>
  <si>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</si>
  <si>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</si>
  <si>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</si>
  <si>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</si>
  <si>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</si>
  <si>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</si>
  <si>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</si>
  <si>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</si>
  <si>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</si>
  <si>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</si>
  <si>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</si>
  <si>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</si>
  <si>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</si>
  <si>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</si>
  <si>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</si>
  <si>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</si>
  <si>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</si>
  <si>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</si>
  <si>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</si>
  <si>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</si>
  <si>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</si>
  <si>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</si>
  <si>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</si>
  <si>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</si>
  <si>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</si>
  <si>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</si>
  <si>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</si>
  <si>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</si>
  <si>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</si>
  <si>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</si>
  <si>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</si>
  <si>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</si>
  <si>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</si>
  <si>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</si>
  <si>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</si>
  <si>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</si>
  <si>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</si>
  <si>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</si>
  <si>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</si>
  <si>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</si>
  <si>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</si>
  <si>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</si>
  <si>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</si>
  <si>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</si>
  <si>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</si>
  <si>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</si>
  <si>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</si>
  <si>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</si>
  <si>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</si>
  <si>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</si>
  <si>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</si>
  <si>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</si>
  <si>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</si>
  <si>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</si>
  <si>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</si>
  <si>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</si>
  <si>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</si>
  <si>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</si>
  <si>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</si>
  <si>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</si>
  <si>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</si>
  <si>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</si>
  <si>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</si>
  <si>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</si>
  <si>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</si>
  <si>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</si>
  <si>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</si>
  <si>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</si>
  <si>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</si>
  <si>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</si>
  <si>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</si>
  <si>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</si>
  <si>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</si>
  <si>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</si>
  <si>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</si>
  <si>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</si>
  <si>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</si>
  <si>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</si>
  <si>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</si>
  <si>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</si>
  <si>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</si>
  <si>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</si>
  <si>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</si>
  <si>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</si>
  <si>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</si>
  <si>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</si>
  <si>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</si>
  <si>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</si>
  <si>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</si>
  <si>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</si>
  <si>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</si>
  <si>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</si>
  <si>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</si>
  <si>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</si>
  <si>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</si>
  <si>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</si>
  <si>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</si>
  <si>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</si>
  <si>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</si>
  <si>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</si>
  <si>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</si>
  <si>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</si>
  <si>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</si>
  <si>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</si>
  <si>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</si>
  <si>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</si>
  <si>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</si>
  <si>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</si>
  <si>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</si>
  <si>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</si>
  <si>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</si>
  <si>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</si>
  <si>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</si>
  <si>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</si>
  <si>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</si>
  <si>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</si>
  <si>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</si>
  <si>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</si>
  <si>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</si>
  <si>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</si>
  <si>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</si>
  <si>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</si>
  <si>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</si>
  <si>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</si>
  <si>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</si>
  <si>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</si>
  <si>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</si>
  <si>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</si>
  <si>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</si>
  <si>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</si>
  <si>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</si>
  <si>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</si>
  <si>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</si>
  <si>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</si>
  <si>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</si>
  <si>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</si>
  <si>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</si>
  <si>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</si>
  <si>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</si>
  <si>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</si>
  <si>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</si>
  <si>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</si>
  <si>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</si>
  <si>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</si>
  <si>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</si>
  <si>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</si>
  <si>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</si>
  <si>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</si>
  <si>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</si>
  <si>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</si>
  <si>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</si>
  <si>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</si>
  <si>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</si>
  <si>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</si>
  <si>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</si>
  <si>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</si>
  <si>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</si>
  <si>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</si>
  <si>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</si>
  <si>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</si>
  <si>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</si>
  <si>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</si>
  <si>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</si>
  <si>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</si>
  <si>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</si>
  <si>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</si>
  <si>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</si>
  <si>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</si>
  <si>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</si>
  <si>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</si>
  <si>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</si>
  <si>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</si>
  <si>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</si>
  <si>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</si>
  <si>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</si>
  <si>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</si>
  <si>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</si>
  <si>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</si>
  <si>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</si>
  <si>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</si>
  <si>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</si>
  <si>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</si>
  <si>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</si>
  <si>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</si>
  <si>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</si>
  <si>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</si>
  <si>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</si>
  <si>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</si>
  <si>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</si>
  <si>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</si>
  <si>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</si>
  <si>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</si>
  <si>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</si>
  <si>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</si>
  <si>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</si>
  <si>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</si>
  <si>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</si>
  <si>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</si>
  <si>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</si>
  <si>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</si>
  <si>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</si>
  <si>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</si>
  <si>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</si>
  <si>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</si>
  <si>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</si>
  <si>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</si>
  <si>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</si>
  <si>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</si>
  <si>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</si>
  <si>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</si>
  <si>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</si>
  <si>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</si>
  <si>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</si>
  <si>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</si>
  <si>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</si>
  <si>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</si>
  <si>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</si>
  <si>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</si>
  <si>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</si>
  <si>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</si>
  <si>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</si>
  <si>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</si>
  <si>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</si>
  <si>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</si>
  <si>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</si>
  <si>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</si>
  <si>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</si>
  <si>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</si>
  <si>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</si>
  <si>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</si>
  <si>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</si>
  <si>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</si>
  <si>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</si>
  <si>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</si>
  <si>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</si>
  <si>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</si>
  <si>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</si>
  <si>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</si>
  <si>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</si>
  <si>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</si>
  <si>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</si>
  <si>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</si>
  <si>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</si>
  <si>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</si>
  <si>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</si>
  <si>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</si>
  <si>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</si>
  <si>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</si>
  <si>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</si>
  <si>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</si>
  <si>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</si>
  <si>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</si>
  <si>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</si>
  <si>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</si>
  <si>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</si>
  <si>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</si>
  <si>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</si>
  <si>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</si>
  <si>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</si>
  <si>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</si>
  <si>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</si>
  <si>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</si>
  <si>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</si>
  <si>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</si>
  <si>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</si>
  <si>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</si>
  <si>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</si>
  <si>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</si>
  <si>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</si>
  <si>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</si>
  <si>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</si>
  <si>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</si>
  <si>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</si>
  <si>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</si>
  <si>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</si>
  <si>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</si>
  <si>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</si>
  <si>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</si>
  <si>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</si>
  <si>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</si>
  <si>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</si>
  <si>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</si>
  <si>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</si>
  <si>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</si>
  <si>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</si>
  <si>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</si>
  <si>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</si>
  <si>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</si>
  <si>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</si>
  <si>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</si>
  <si>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</si>
  <si>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</si>
  <si>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</si>
  <si>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</si>
  <si>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</si>
  <si>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</si>
  <si>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</si>
  <si>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</si>
  <si>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</si>
  <si>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</si>
  <si>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</si>
  <si>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</si>
  <si>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</si>
  <si>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</si>
  <si>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</si>
  <si>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</si>
  <si>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</si>
  <si>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</si>
  <si>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</si>
  <si>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</si>
  <si>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</si>
  <si>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</si>
  <si>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</si>
  <si>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</si>
  <si>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</si>
  <si>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</si>
  <si>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</si>
  <si>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</si>
  <si>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</si>
  <si>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</si>
  <si>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</si>
  <si>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</si>
  <si>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</si>
  <si>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</si>
  <si>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</si>
  <si>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</si>
  <si>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</si>
  <si>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</si>
  <si>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</si>
  <si>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</si>
  <si>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</si>
  <si>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</si>
  <si>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</si>
  <si>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</si>
  <si>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</si>
  <si>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</si>
  <si>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</si>
  <si>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</si>
  <si>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</si>
  <si>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</si>
  <si>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</si>
  <si>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</si>
  <si>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</si>
  <si>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</si>
  <si>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</si>
  <si>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</si>
  <si>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</si>
  <si>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</si>
  <si>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</si>
  <si>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</si>
  <si>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</si>
  <si>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</si>
  <si>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</si>
  <si>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</si>
  <si>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</si>
  <si>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</si>
  <si>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</si>
  <si>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</si>
  <si>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</si>
  <si>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</si>
  <si>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</si>
  <si>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</si>
  <si>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</si>
  <si>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</si>
  <si>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</si>
  <si>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</si>
  <si>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</si>
  <si>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</si>
  <si>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</si>
  <si>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</si>
  <si>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</si>
  <si>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</si>
  <si>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</si>
  <si>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</si>
  <si>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</si>
  <si>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</si>
  <si>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</si>
  <si>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</si>
  <si>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</si>
  <si>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</si>
  <si>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</si>
  <si>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</si>
  <si>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</si>
  <si>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</si>
  <si>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</si>
  <si>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</si>
  <si>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</si>
  <si>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</si>
  <si>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</si>
  <si>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</si>
  <si>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</si>
  <si>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</si>
  <si>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</si>
  <si>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</si>
  <si>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</si>
  <si>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</si>
  <si>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</si>
  <si>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</si>
  <si>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</si>
  <si>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</si>
  <si>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</si>
  <si>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</si>
  <si>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</si>
  <si>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</si>
  <si>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</si>
  <si>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</si>
  <si>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</si>
  <si>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</si>
  <si>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</si>
  <si>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</si>
  <si>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</si>
  <si>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</si>
  <si>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</si>
  <si>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</si>
  <si>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</si>
  <si>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</si>
  <si>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</si>
  <si>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</si>
  <si>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</si>
  <si>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</si>
  <si>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</si>
  <si>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</si>
  <si>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</si>
  <si>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</si>
  <si>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</si>
  <si>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</si>
  <si>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</si>
  <si>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</si>
  <si>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</si>
  <si>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</si>
  <si>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</si>
  <si>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</si>
  <si>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</si>
  <si>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</si>
  <si>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</si>
  <si>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</si>
  <si>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</si>
  <si>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</si>
  <si>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</si>
  <si>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</si>
  <si>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</si>
  <si>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</si>
  <si>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</si>
  <si>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</si>
  <si>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</si>
  <si>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</si>
  <si>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</si>
  <si>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</si>
  <si>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</si>
  <si>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</si>
  <si>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</si>
  <si>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</si>
  <si>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</si>
  <si>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</si>
  <si>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</si>
  <si>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</si>
  <si>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</si>
  <si>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</si>
  <si>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</si>
  <si>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</si>
  <si>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</si>
  <si>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</si>
  <si>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</si>
  <si>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</si>
  <si>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</si>
  <si>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</si>
  <si>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</si>
  <si>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</si>
  <si>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</si>
  <si>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</si>
  <si>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</si>
  <si>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</si>
  <si>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</si>
  <si>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</si>
  <si>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</si>
  <si>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</si>
  <si>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</si>
  <si>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</si>
  <si>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</si>
  <si>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</si>
  <si>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</si>
  <si>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</si>
  <si>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</si>
  <si>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</si>
  <si>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</si>
  <si>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</si>
  <si>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</si>
  <si>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</si>
  <si>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</si>
  <si>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</si>
  <si>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</si>
  <si>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</si>
  <si>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</si>
  <si>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</si>
  <si>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</si>
  <si>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</si>
  <si>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</si>
  <si>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</si>
  <si>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</si>
  <si>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</si>
  <si>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</si>
  <si>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</si>
  <si>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</si>
  <si>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</si>
  <si>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</si>
  <si>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</si>
  <si>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</si>
  <si>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</si>
  <si>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</si>
  <si>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</si>
  <si>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</si>
  <si>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</si>
  <si>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</si>
  <si>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</si>
  <si>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</si>
  <si>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</si>
  <si>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</si>
  <si>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</si>
  <si>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</si>
  <si>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</si>
  <si>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</si>
  <si>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</si>
  <si>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</si>
  <si>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</si>
  <si>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</si>
  <si>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</si>
  <si>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</si>
  <si>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</si>
  <si>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</si>
  <si>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</si>
  <si>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</si>
  <si>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</si>
  <si>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</si>
  <si>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</si>
  <si>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</si>
  <si>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</si>
  <si>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</si>
  <si>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</si>
  <si>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</si>
  <si>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</si>
  <si>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</si>
  <si>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</si>
  <si>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</si>
  <si>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</si>
  <si>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</si>
  <si>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</si>
  <si>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</si>
  <si>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</si>
  <si>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</si>
  <si>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</si>
  <si>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</si>
  <si>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</si>
  <si>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</si>
  <si>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</si>
  <si>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</si>
  <si>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</si>
  <si>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</si>
  <si>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</si>
  <si>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</si>
  <si>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</si>
  <si>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</si>
  <si>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</si>
  <si>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</si>
  <si>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</si>
  <si>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</si>
  <si>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</si>
  <si>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</si>
  <si>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</si>
  <si>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</si>
  <si>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</si>
  <si>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</si>
  <si>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</si>
  <si>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</si>
  <si>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</si>
  <si>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</si>
  <si>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</si>
  <si>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</si>
  <si>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</si>
  <si>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</si>
  <si>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</si>
  <si>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</si>
  <si>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</si>
  <si>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</si>
  <si>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</si>
  <si>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</si>
  <si>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</si>
  <si>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</si>
  <si>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</si>
  <si>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</si>
  <si>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</si>
  <si>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</si>
  <si>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</si>
  <si>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</si>
  <si>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</si>
  <si>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</si>
  <si>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</si>
  <si>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</si>
  <si>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</si>
  <si>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</si>
  <si>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</si>
  <si>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</si>
  <si>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</si>
  <si>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</si>
  <si>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</si>
  <si>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</si>
  <si>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</si>
  <si>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</si>
  <si>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</si>
  <si>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</si>
  <si>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</si>
  <si>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</si>
  <si>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</si>
  <si>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</si>
  <si>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</si>
  <si>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</si>
  <si>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</si>
  <si>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</si>
  <si>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</si>
  <si>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</si>
  <si>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</si>
  <si>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</si>
  <si>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</si>
  <si>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</si>
  <si>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</si>
  <si>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</si>
  <si>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</si>
  <si>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</si>
  <si>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</si>
  <si>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</si>
  <si>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</si>
  <si>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</si>
  <si>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</si>
  <si>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</si>
  <si>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</si>
  <si>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</si>
  <si>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</si>
  <si>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</si>
  <si>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</si>
  <si>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</si>
  <si>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</si>
  <si>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</si>
  <si>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</si>
  <si>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</si>
  <si>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</si>
  <si>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</si>
  <si>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</si>
  <si>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</si>
  <si>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</si>
  <si>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</si>
  <si>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</si>
  <si>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</si>
  <si>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</si>
  <si>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</si>
  <si>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</si>
  <si>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</si>
  <si>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</si>
  <si>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</si>
  <si>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</si>
  <si>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</si>
  <si>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</si>
  <si>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</si>
  <si>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</si>
  <si>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</si>
  <si>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</si>
  <si>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</si>
  <si>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</si>
  <si>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</si>
  <si>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</si>
  <si>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</si>
  <si>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</si>
  <si>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</si>
  <si>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</si>
  <si>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</si>
  <si>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</si>
  <si>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</si>
  <si>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</si>
  <si>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</si>
  <si>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</si>
  <si>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</si>
  <si>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</si>
  <si>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</si>
  <si>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</si>
  <si>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</si>
  <si>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</si>
  <si>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</si>
  <si>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</si>
  <si>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</si>
  <si>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</si>
  <si>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</si>
  <si>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</si>
  <si>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</si>
  <si>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</si>
  <si>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</si>
  <si>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</si>
  <si>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</si>
  <si>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</si>
  <si>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</si>
  <si>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</si>
  <si>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</si>
  <si>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</si>
  <si>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</si>
  <si>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</si>
  <si>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</si>
  <si>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</si>
  <si>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</si>
  <si>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</si>
  <si>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</si>
  <si>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</si>
  <si>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</si>
  <si>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</si>
  <si>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</si>
  <si>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</si>
  <si>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</si>
  <si>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</si>
  <si>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</si>
  <si>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</si>
  <si>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</si>
  <si>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</si>
  <si>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</si>
  <si>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</si>
  <si>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</si>
  <si>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</si>
  <si>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</si>
  <si>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</si>
  <si>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</si>
  <si>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</si>
  <si>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</si>
  <si>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</si>
  <si>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</si>
  <si>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</si>
  <si>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</si>
  <si>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</si>
  <si>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</si>
  <si>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</si>
  <si>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</si>
  <si>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</si>
  <si>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</si>
  <si>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</si>
  <si>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</si>
  <si>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</si>
  <si>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</si>
  <si>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</si>
  <si>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</si>
  <si>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</si>
  <si>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</si>
  <si>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</si>
  <si>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</si>
  <si>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</si>
  <si>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</si>
  <si>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</si>
  <si>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</si>
  <si>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</si>
  <si>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</si>
  <si>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</si>
  <si>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</si>
  <si>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</si>
  <si>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</si>
  <si>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</si>
  <si>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</si>
  <si>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</si>
  <si>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</si>
  <si>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</si>
  <si>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</si>
  <si>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</si>
  <si>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</si>
  <si>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</si>
  <si>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</si>
  <si>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</si>
  <si>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</si>
  <si>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</si>
  <si>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</si>
  <si>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</si>
  <si>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</si>
  <si>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</si>
  <si>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</si>
  <si>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</si>
  <si>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</si>
  <si>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</si>
  <si>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</si>
  <si>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</si>
  <si>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</si>
  <si>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</si>
  <si>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</si>
  <si>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</si>
  <si>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</si>
  <si>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</si>
  <si>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</si>
  <si>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</si>
  <si>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</si>
  <si>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</si>
  <si>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</si>
  <si>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</si>
  <si>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</si>
  <si>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</si>
  <si>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</si>
  <si>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</si>
  <si>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</si>
  <si>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</si>
  <si>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</si>
  <si>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</si>
  <si>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</si>
  <si>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</si>
  <si>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</si>
  <si>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</si>
  <si>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</si>
  <si>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</si>
  <si>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</si>
  <si>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</si>
  <si>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</si>
  <si>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</si>
  <si>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</si>
  <si>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</si>
  <si>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</si>
  <si>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</si>
  <si>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</si>
  <si>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</si>
  <si>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</si>
  <si>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</si>
  <si>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</si>
  <si>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</si>
  <si>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</si>
  <si>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</si>
  <si>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</si>
  <si>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</si>
  <si>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</si>
  <si>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</si>
  <si>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</si>
  <si>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</si>
  <si>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</si>
  <si>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</si>
  <si>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</si>
  <si>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</si>
  <si>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</si>
  <si>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</si>
  <si>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</si>
  <si>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</si>
  <si>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</si>
  <si>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</si>
  <si>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</si>
  <si>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</si>
  <si>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</si>
  <si>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</si>
  <si>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</si>
  <si>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</si>
  <si>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</si>
  <si>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</si>
  <si>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</si>
  <si>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</si>
  <si>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</si>
  <si>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</si>
  <si>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</si>
  <si>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</si>
  <si>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</si>
  <si>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</si>
  <si>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</si>
  <si>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</si>
  <si>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</si>
  <si>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</si>
  <si>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</si>
  <si>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</si>
  <si>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</si>
  <si>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</si>
  <si>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</si>
  <si>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</si>
  <si>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</si>
  <si>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</si>
  <si>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</si>
  <si>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</si>
  <si>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</si>
  <si>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</si>
  <si>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</si>
  <si>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</si>
  <si>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</si>
  <si>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</si>
  <si>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</si>
  <si>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</si>
  <si>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</si>
  <si>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</si>
  <si>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</si>
  <si>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</si>
  <si>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</si>
  <si>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</si>
  <si>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</si>
  <si>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</si>
  <si>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</si>
  <si>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</si>
  <si>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</si>
  <si>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</si>
  <si>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</si>
  <si>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</si>
  <si>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</si>
  <si>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</si>
  <si>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</si>
  <si>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</si>
  <si>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</si>
  <si>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</si>
  <si>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</si>
  <si>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</si>
  <si>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</si>
  <si>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</si>
  <si>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</si>
  <si>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</si>
  <si>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</si>
  <si>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</si>
  <si>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</si>
  <si>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</si>
  <si>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</si>
  <si>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</si>
  <si>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</si>
  <si>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</si>
  <si>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</si>
  <si>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</si>
  <si>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</si>
  <si>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</si>
  <si>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</si>
  <si>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</si>
  <si>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</si>
  <si>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</si>
  <si>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</si>
  <si>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</si>
  <si>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</si>
  <si>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</si>
  <si>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</si>
  <si>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</si>
  <si>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</si>
  <si>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</si>
  <si>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</si>
  <si>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</si>
  <si>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</si>
  <si>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</si>
  <si>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</si>
  <si>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</si>
  <si>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</si>
  <si>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</si>
  <si>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</si>
  <si>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</si>
  <si>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</si>
  <si>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</si>
  <si>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</si>
  <si>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</si>
  <si>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</si>
  <si>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</si>
  <si>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</si>
  <si>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</si>
  <si>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</si>
  <si>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</si>
  <si>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</si>
  <si>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</si>
  <si>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</si>
  <si>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</si>
  <si>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</si>
  <si>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</si>
  <si>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</si>
  <si>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</si>
  <si>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</si>
  <si>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</si>
  <si>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</si>
  <si>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</si>
  <si>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</si>
  <si>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</si>
  <si>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</si>
  <si>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</si>
  <si>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</si>
  <si>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</si>
  <si>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</si>
  <si>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</si>
  <si>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</si>
  <si>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</si>
  <si>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</si>
  <si>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</si>
  <si>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</si>
  <si>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</si>
  <si>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</si>
  <si>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</si>
  <si>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</si>
  <si>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</si>
  <si>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</si>
  <si>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</si>
  <si>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</si>
  <si>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</si>
  <si>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</si>
  <si>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</si>
  <si>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</si>
  <si>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</si>
  <si>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</si>
  <si>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</si>
  <si>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</si>
  <si>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</si>
  <si>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</si>
  <si>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</si>
  <si>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</si>
  <si>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</si>
  <si>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</si>
  <si>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</si>
  <si>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</si>
  <si>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</si>
  <si>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</si>
  <si>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</si>
  <si>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</si>
  <si>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</si>
  <si>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</si>
  <si>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</si>
  <si>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</si>
  <si>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</si>
  <si>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</si>
  <si>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</si>
  <si>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</si>
  <si>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</si>
  <si>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</si>
  <si>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</si>
  <si>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</si>
  <si>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</si>
  <si>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</si>
  <si>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</si>
  <si>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</si>
  <si>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</si>
  <si>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</si>
  <si>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</si>
  <si>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</si>
  <si>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</si>
  <si>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</si>
  <si>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</si>
  <si>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</si>
  <si>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</si>
  <si>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</si>
  <si>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</si>
  <si>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</si>
  <si>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</si>
  <si>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</si>
  <si>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</si>
  <si>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</si>
  <si>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</si>
  <si>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</si>
  <si>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</si>
  <si>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</si>
  <si>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</si>
  <si>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</si>
  <si>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</si>
  <si>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</si>
  <si>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</si>
  <si>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</si>
  <si>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</si>
  <si>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</si>
  <si>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</si>
  <si>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</si>
  <si>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</si>
  <si>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</si>
  <si>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</si>
  <si>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</si>
  <si>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</si>
  <si>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</si>
  <si>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</si>
  <si>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</si>
  <si>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</si>
  <si>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</si>
  <si>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</si>
  <si>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</si>
  <si>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</si>
  <si>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</si>
  <si>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</si>
  <si>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</si>
  <si>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</si>
  <si>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</si>
  <si>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</si>
  <si>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</si>
  <si>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</si>
  <si>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</si>
  <si>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</si>
  <si>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</si>
  <si>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</si>
  <si>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</si>
  <si>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</si>
  <si>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</si>
  <si>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</si>
  <si>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</si>
  <si>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</si>
  <si>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</si>
  <si>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</si>
  <si>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</si>
  <si>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</si>
  <si>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</si>
  <si>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</si>
  <si>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</si>
  <si>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</si>
  <si>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</si>
  <si>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</si>
  <si>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</si>
  <si>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</si>
  <si>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</si>
  <si>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</si>
  <si>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</si>
  <si>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</si>
  <si>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</si>
  <si>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</si>
  <si>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</si>
  <si>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</si>
  <si>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</si>
  <si>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</si>
  <si>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</si>
  <si>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</si>
  <si>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</si>
  <si>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</si>
  <si>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</si>
  <si>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</si>
  <si>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</si>
  <si>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</si>
  <si>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</si>
  <si>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</si>
  <si>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</si>
  <si>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</si>
  <si>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</si>
  <si>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</si>
  <si>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</si>
  <si>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</si>
  <si>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</si>
  <si>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</si>
  <si>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</si>
  <si>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</si>
  <si>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</si>
  <si>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</si>
  <si>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</si>
  <si>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</si>
  <si>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</si>
  <si>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</si>
  <si>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</si>
  <si>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</si>
  <si>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</si>
  <si>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</si>
  <si>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</si>
  <si>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</si>
  <si>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</si>
  <si>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</si>
  <si>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</si>
  <si>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</si>
  <si>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</si>
  <si>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</si>
  <si>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</si>
  <si>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</si>
  <si>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</si>
  <si>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</si>
  <si>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</si>
  <si>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</si>
  <si>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</si>
  <si>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</si>
  <si>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</si>
  <si>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</si>
  <si>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</si>
  <si>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</si>
  <si>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</si>
  <si>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</si>
  <si>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</si>
  <si>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</si>
  <si>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</si>
  <si>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</si>
  <si>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</si>
  <si>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</si>
  <si>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</si>
  <si>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</si>
  <si>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</si>
  <si>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</si>
  <si>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</si>
  <si>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</si>
  <si>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</si>
  <si>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</si>
  <si>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</si>
  <si>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</si>
  <si>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</si>
  <si>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</si>
  <si>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</si>
  <si>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</si>
  <si>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</si>
  <si>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</si>
  <si>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</si>
  <si>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</si>
  <si>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</si>
  <si>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</si>
  <si>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</si>
  <si>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</si>
  <si>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</si>
  <si>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</si>
  <si>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</si>
  <si>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</si>
  <si>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</si>
  <si>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</si>
  <si>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</si>
  <si>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</si>
  <si>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</si>
  <si>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</si>
  <si>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</si>
  <si>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</si>
  <si>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</si>
  <si>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</si>
  <si>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</si>
  <si>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</si>
  <si>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</si>
  <si>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</si>
  <si>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</si>
  <si>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</si>
  <si>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</si>
  <si>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</si>
  <si>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</si>
  <si>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</si>
  <si>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</si>
  <si>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</si>
  <si>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</si>
  <si>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</si>
  <si>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</si>
  <si>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</si>
  <si>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</si>
  <si>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</si>
  <si>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</si>
  <si>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</si>
  <si>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</si>
  <si>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</si>
  <si>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</si>
  <si>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</si>
  <si>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</si>
  <si>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</si>
  <si>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</si>
  <si>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</si>
  <si>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</si>
  <si>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</si>
  <si>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</si>
  <si>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</si>
  <si>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</si>
  <si>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</si>
  <si>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</si>
  <si>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</si>
  <si>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</si>
  <si>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</si>
  <si>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</si>
  <si>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</si>
  <si>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</si>
  <si>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</si>
  <si>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</si>
  <si>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</si>
  <si>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</si>
  <si>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</si>
  <si>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</si>
  <si>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</si>
  <si>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</si>
  <si>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</si>
  <si>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</si>
  <si>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</si>
  <si>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</si>
  <si>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</si>
  <si>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</si>
  <si>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</si>
  <si>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</si>
  <si>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</si>
  <si>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</si>
  <si>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</si>
  <si>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</si>
  <si>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</si>
  <si>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</si>
  <si>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</si>
  <si>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</si>
  <si>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</si>
  <si>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</si>
  <si>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</si>
  <si>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</si>
  <si>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</si>
  <si>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</si>
  <si>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</si>
  <si>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</si>
  <si>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</si>
  <si>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</si>
  <si>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</si>
  <si>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</si>
  <si>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</si>
  <si>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</si>
  <si>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</si>
  <si>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</si>
  <si>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</si>
  <si>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</si>
  <si>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</si>
  <si>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</si>
  <si>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</si>
  <si>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</si>
  <si>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</si>
  <si>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</si>
  <si>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</si>
  <si>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</si>
  <si>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</si>
  <si>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</si>
  <si>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</si>
  <si>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</si>
  <si>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</si>
  <si>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</si>
  <si>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</si>
  <si>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</si>
  <si>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</si>
  <si>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</si>
  <si>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</si>
  <si>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</si>
  <si>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</si>
  <si>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</si>
  <si>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</si>
  <si>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</si>
  <si>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</si>
  <si>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</si>
  <si>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</si>
  <si>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</si>
  <si>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</si>
  <si>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</si>
  <si>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</si>
  <si>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</si>
  <si>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</si>
  <si>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</si>
  <si>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</si>
  <si>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</si>
  <si>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</si>
  <si>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</si>
  <si>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</si>
  <si>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</si>
  <si>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</si>
  <si>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</si>
  <si>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</si>
  <si>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</si>
  <si>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</si>
  <si>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</si>
  <si>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</si>
  <si>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</si>
  <si>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</si>
  <si>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</si>
  <si>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</si>
  <si>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</si>
  <si>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</si>
  <si>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</si>
  <si>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</si>
  <si>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</si>
  <si>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</si>
  <si>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</si>
  <si>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</si>
  <si>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</si>
  <si>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</si>
  <si>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</si>
  <si>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</si>
  <si>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</si>
  <si>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</si>
  <si>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</si>
  <si>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</si>
  <si>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</si>
  <si>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</si>
  <si>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</si>
  <si>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</si>
  <si>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</si>
  <si>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</si>
  <si>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</si>
  <si>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</si>
  <si>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</si>
  <si>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</si>
  <si>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</si>
  <si>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</si>
  <si>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</si>
  <si>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</si>
  <si>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</si>
  <si>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</si>
  <si>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</si>
  <si>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</si>
  <si>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</si>
  <si>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</si>
  <si>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</si>
  <si>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</si>
  <si>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</si>
  <si>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</si>
  <si>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</si>
  <si>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</si>
  <si>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</si>
  <si>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</si>
  <si>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</si>
  <si>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</si>
  <si>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</si>
  <si>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</si>
  <si>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</si>
  <si>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</si>
  <si>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</si>
  <si>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</si>
  <si>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</si>
  <si>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</si>
  <si>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</si>
  <si>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</si>
  <si>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</si>
  <si>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</si>
  <si>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</si>
  <si>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</si>
  <si>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</si>
  <si>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</si>
  <si>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</si>
  <si>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</si>
  <si>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</si>
  <si>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</si>
  <si>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</si>
  <si>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</si>
  <si>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</si>
  <si>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</si>
  <si>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</si>
  <si>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</si>
  <si>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</si>
  <si>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</si>
  <si>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</si>
  <si>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</si>
  <si>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</si>
  <si>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</si>
  <si>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</si>
  <si>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</si>
  <si>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</si>
  <si>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</si>
  <si>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</si>
  <si>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</si>
  <si>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</si>
  <si>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</si>
  <si>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</si>
  <si>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</si>
  <si>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</si>
  <si>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</si>
  <si>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</si>
  <si>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</si>
  <si>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</si>
  <si>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</si>
  <si>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</si>
  <si>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</si>
  <si>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</si>
  <si>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</si>
  <si>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</si>
  <si>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</si>
  <si>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</si>
  <si>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</si>
  <si>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</si>
  <si>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</si>
  <si>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</si>
  <si>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</si>
  <si>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</si>
  <si>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</si>
  <si>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</si>
  <si>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</si>
  <si>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</si>
  <si>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</si>
  <si>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</si>
  <si>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</si>
  <si>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</si>
  <si>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</si>
  <si>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</si>
  <si>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</si>
  <si>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</si>
  <si>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</si>
  <si>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</si>
  <si>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</si>
  <si>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</si>
  <si>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</si>
  <si>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</si>
  <si>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</si>
  <si>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</si>
  <si>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</si>
  <si>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</si>
  <si>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</si>
  <si>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</si>
  <si>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</si>
  <si>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</si>
  <si>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</si>
  <si>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</si>
  <si>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</si>
  <si>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</si>
  <si>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</si>
  <si>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</si>
  <si>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</si>
  <si>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</si>
  <si>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</si>
  <si>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</si>
  <si>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</si>
  <si>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</si>
  <si>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</si>
  <si>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</si>
  <si>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</si>
  <si>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</si>
  <si>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</si>
  <si>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</si>
  <si>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</si>
  <si>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</si>
  <si>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</si>
  <si>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</si>
  <si>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</si>
  <si>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</si>
  <si>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</si>
  <si>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</si>
  <si>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</si>
  <si>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</si>
  <si>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</si>
  <si>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</si>
  <si>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</si>
  <si>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</si>
  <si>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</si>
  <si>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</si>
  <si>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</si>
  <si>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</si>
  <si>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</si>
  <si>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</si>
  <si>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</si>
  <si>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</si>
  <si>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</si>
  <si>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</si>
  <si>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</si>
  <si>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</si>
  <si>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</si>
  <si>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</si>
  <si>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</si>
  <si>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</si>
  <si>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</si>
  <si>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</si>
  <si>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</si>
  <si>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</si>
  <si>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</si>
  <si>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</si>
  <si>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</si>
  <si>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</si>
  <si>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</si>
  <si>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</si>
  <si>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</si>
  <si>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</si>
  <si>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</si>
  <si>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</si>
  <si>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</si>
  <si>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</si>
  <si>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</si>
  <si>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</si>
  <si>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</si>
  <si>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</si>
  <si>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</si>
  <si>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</si>
  <si>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</si>
  <si>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</si>
  <si>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</si>
  <si>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</si>
  <si>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</si>
  <si>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</si>
  <si>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</si>
  <si>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</si>
  <si>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</si>
  <si>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</si>
  <si>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</si>
  <si>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</si>
  <si>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</si>
  <si>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</si>
  <si>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</si>
  <si>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</si>
  <si>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</si>
  <si>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</si>
  <si>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</si>
  <si>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</si>
  <si>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</si>
  <si>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</si>
  <si>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</si>
  <si>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</si>
  <si>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</si>
  <si>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</si>
  <si>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</si>
  <si>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</si>
  <si>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</si>
  <si>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</si>
  <si>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</si>
  <si>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</si>
  <si>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</si>
  <si>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</si>
  <si>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</si>
  <si>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</si>
  <si>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</si>
  <si>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</si>
  <si>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</si>
  <si>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</si>
  <si>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</si>
  <si>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</si>
  <si>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</si>
  <si>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</si>
  <si>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</si>
  <si>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</si>
  <si>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</si>
  <si>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</si>
  <si>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</si>
  <si>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</si>
  <si>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</si>
  <si>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</si>
  <si>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</si>
  <si>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</si>
  <si>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</si>
  <si>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</si>
  <si>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</si>
  <si>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</si>
  <si>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</si>
  <si>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</si>
  <si>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</si>
  <si>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</si>
  <si>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</si>
  <si>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</si>
  <si>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</si>
  <si>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</si>
  <si>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</si>
  <si>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</si>
  <si>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</si>
  <si>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</si>
  <si>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</si>
  <si>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</si>
  <si>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</si>
  <si>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</si>
  <si>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</si>
  <si>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</si>
  <si>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</si>
  <si>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</si>
  <si>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</si>
  <si>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</si>
  <si>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</si>
  <si>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</si>
  <si>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</si>
  <si>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</si>
  <si>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</si>
  <si>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</si>
  <si>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</si>
  <si>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</si>
  <si>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</si>
  <si>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</si>
  <si>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</si>
  <si>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</si>
  <si>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</si>
  <si>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</si>
  <si>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</si>
  <si>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</si>
  <si>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</si>
  <si>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</si>
  <si>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</si>
  <si>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</si>
  <si>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</si>
  <si>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</si>
  <si>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</si>
  <si>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</si>
  <si>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</si>
  <si>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</si>
  <si>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</si>
  <si>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</si>
  <si>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</si>
  <si>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</si>
  <si>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</si>
  <si>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</si>
  <si>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</si>
  <si>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</si>
  <si>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</si>
  <si>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</si>
  <si>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</si>
  <si>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</si>
  <si>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</si>
  <si>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</si>
  <si>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</si>
  <si>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</si>
  <si>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</si>
  <si>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</si>
  <si>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</si>
  <si>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</si>
  <si>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</si>
  <si>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</si>
  <si>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</si>
  <si>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</si>
  <si>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</si>
  <si>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</si>
  <si>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</si>
  <si>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</si>
  <si>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</si>
  <si>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</si>
  <si>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</si>
  <si>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</si>
  <si>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</si>
  <si>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</si>
  <si>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</si>
  <si>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</si>
  <si>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</si>
  <si>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</si>
  <si>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</si>
  <si>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</si>
  <si>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</si>
  <si>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</si>
  <si>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</si>
  <si>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</si>
  <si>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</si>
  <si>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</si>
  <si>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</si>
  <si>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</si>
  <si>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</si>
  <si>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</si>
  <si>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</si>
  <si>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</si>
  <si>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</si>
  <si>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</si>
  <si>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</si>
  <si>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</si>
  <si>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</si>
  <si>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</si>
  <si>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</si>
  <si>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</si>
  <si>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</si>
  <si>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</si>
  <si>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</si>
  <si>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</si>
  <si>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</si>
  <si>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</si>
  <si>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</si>
  <si>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</si>
  <si>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</si>
  <si>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</si>
  <si>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</si>
  <si>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</si>
  <si>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</si>
  <si>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</si>
  <si>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</si>
  <si>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</si>
  <si>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</si>
  <si>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</si>
  <si>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</si>
  <si>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</si>
  <si>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</si>
  <si>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</si>
  <si>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</si>
  <si>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</si>
  <si>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</si>
  <si>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</si>
  <si>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</si>
  <si>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</si>
  <si>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</si>
  <si>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</si>
  <si>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</si>
  <si>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</si>
  <si>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</si>
  <si>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</si>
  <si>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</si>
  <si>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</si>
  <si>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</si>
  <si>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</si>
  <si>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</si>
  <si>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</si>
  <si>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</si>
  <si>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</si>
  <si>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</si>
  <si>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</si>
  <si>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</si>
  <si>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</si>
  <si>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</si>
  <si>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</si>
  <si>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</si>
  <si>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</si>
  <si>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</si>
  <si>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</si>
  <si>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</si>
  <si>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</si>
  <si>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</si>
  <si>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</si>
  <si>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</si>
  <si>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</si>
  <si>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</si>
  <si>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</si>
  <si>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</si>
  <si>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</si>
  <si>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</si>
  <si>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</si>
  <si>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</si>
  <si>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</si>
  <si>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</si>
  <si>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</si>
  <si>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</si>
  <si>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</si>
  <si>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</si>
  <si>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</si>
  <si>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</si>
  <si>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</si>
  <si>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</si>
  <si>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</si>
  <si>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</si>
  <si>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</si>
  <si>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</si>
  <si>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</si>
  <si>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</si>
  <si>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</si>
  <si>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</si>
  <si>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</si>
  <si>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</si>
  <si>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</si>
  <si>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</si>
  <si>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</si>
  <si>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</si>
  <si>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</si>
  <si>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</si>
  <si>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</si>
  <si>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</si>
  <si>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</si>
  <si>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</si>
  <si>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</si>
  <si>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</si>
  <si>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</si>
  <si>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</si>
  <si>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</si>
  <si>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</si>
  <si>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</si>
  <si>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</si>
  <si>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</si>
  <si>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</si>
  <si>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</si>
  <si>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</si>
  <si>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</si>
  <si>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</si>
  <si>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</si>
  <si>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</si>
  <si>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</si>
  <si>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</si>
  <si>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</si>
  <si>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</si>
  <si>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</si>
  <si>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</si>
  <si>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</si>
  <si>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</si>
  <si>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</si>
  <si>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</si>
  <si>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</si>
  <si>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</si>
  <si>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</si>
  <si>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</si>
  <si>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</si>
  <si>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</si>
  <si>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</si>
  <si>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</si>
  <si>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</si>
  <si>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</si>
  <si>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</si>
  <si>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</si>
  <si>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</si>
  <si>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</si>
  <si>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</si>
  <si>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</si>
  <si>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</si>
  <si>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</si>
  <si>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</si>
  <si>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</si>
  <si>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</si>
  <si>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</si>
  <si>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</si>
  <si>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</si>
  <si>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</si>
  <si>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</si>
  <si>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</si>
  <si>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</si>
  <si>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</si>
  <si>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</si>
  <si>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</si>
  <si>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</si>
  <si>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</si>
  <si>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</si>
  <si>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</si>
  <si>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</si>
  <si>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</si>
  <si>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</si>
  <si>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</si>
  <si>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</si>
  <si>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</si>
  <si>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</si>
  <si>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</si>
  <si>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</si>
  <si>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</si>
  <si>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</si>
  <si>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</si>
  <si>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</si>
  <si>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</si>
  <si>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</si>
  <si>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</si>
  <si>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</si>
  <si>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</si>
  <si>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</si>
  <si>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</si>
  <si>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</si>
  <si>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</si>
  <si>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</si>
  <si>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</si>
  <si>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</si>
  <si>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</si>
  <si>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</si>
  <si>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</si>
  <si>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</si>
  <si>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</si>
  <si>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</si>
  <si>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</si>
  <si>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</si>
  <si>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</si>
  <si>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</si>
  <si>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</si>
  <si>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</si>
  <si>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</si>
  <si>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</si>
  <si>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</si>
  <si>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</si>
  <si>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</si>
  <si>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</si>
  <si>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</si>
  <si>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</si>
  <si>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</si>
  <si>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</si>
  <si>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</si>
  <si>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</si>
  <si>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</si>
  <si>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</si>
  <si>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</si>
  <si>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</si>
  <si>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</si>
  <si>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</si>
  <si>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</si>
  <si>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</si>
  <si>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</si>
  <si>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</si>
  <si>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</si>
  <si>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</si>
  <si>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</si>
  <si>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</si>
  <si>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</si>
  <si>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</si>
  <si>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</si>
  <si>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</si>
  <si>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</si>
  <si>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</si>
  <si>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</si>
  <si>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</si>
  <si>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</si>
  <si>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</si>
  <si>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</si>
  <si>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</si>
  <si>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</si>
  <si>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</si>
  <si>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</si>
  <si>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</si>
  <si>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</si>
  <si>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</si>
  <si>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</si>
  <si>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</si>
  <si>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</si>
  <si>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</si>
  <si>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</si>
  <si>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</si>
  <si>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</si>
  <si>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</si>
  <si>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</si>
  <si>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</si>
  <si>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</si>
  <si>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</si>
  <si>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</si>
  <si>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</si>
  <si>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</si>
  <si>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</si>
  <si>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</si>
  <si>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</si>
  <si>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</si>
  <si>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</si>
  <si>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</si>
  <si>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</si>
  <si>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</si>
  <si>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</si>
  <si>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</si>
  <si>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</si>
  <si>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</si>
  <si>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</si>
  <si>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</si>
  <si>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</si>
  <si>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</si>
  <si>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</si>
  <si>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</si>
  <si>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</si>
  <si>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</si>
  <si>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</si>
  <si>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</si>
  <si>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</si>
  <si>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</si>
  <si>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</si>
  <si>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</si>
  <si>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</si>
  <si>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</si>
  <si>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</si>
  <si>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</si>
  <si>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</si>
  <si>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</si>
  <si>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</si>
  <si>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</si>
  <si>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</si>
  <si>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</si>
  <si>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</si>
  <si>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</si>
  <si>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</si>
  <si>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</si>
  <si>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</si>
  <si>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</si>
  <si>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</si>
  <si>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</si>
  <si>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</si>
  <si>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</si>
  <si>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</si>
  <si>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</si>
  <si>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</si>
  <si>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</si>
  <si>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</si>
  <si>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</si>
  <si>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</si>
  <si>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</si>
  <si>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</si>
  <si>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</si>
  <si>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</si>
  <si>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</si>
  <si>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</si>
  <si>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</si>
  <si>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</si>
  <si>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</si>
  <si>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</si>
  <si>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</si>
  <si>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</si>
  <si>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</si>
  <si>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</si>
  <si>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</si>
  <si>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</si>
  <si>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</si>
  <si>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</si>
  <si>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</si>
  <si>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</si>
  <si>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</si>
  <si>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</si>
  <si>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</si>
  <si>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</si>
  <si>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</si>
  <si>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</si>
  <si>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</si>
  <si>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</si>
  <si>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</si>
  <si>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</si>
  <si>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</si>
  <si>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</si>
  <si>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</si>
  <si>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</si>
  <si>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</si>
  <si>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</si>
  <si>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</si>
  <si>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</si>
  <si>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</si>
  <si>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</si>
  <si>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</si>
  <si>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</si>
  <si>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</si>
  <si>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</si>
  <si>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</si>
  <si>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</si>
  <si>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</si>
  <si>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</si>
  <si>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</si>
  <si>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</si>
  <si>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</si>
  <si>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</si>
  <si>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</si>
  <si>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</si>
  <si>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</si>
  <si>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</si>
  <si>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</si>
  <si>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</si>
  <si>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</si>
  <si>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</si>
  <si>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</si>
  <si>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</si>
  <si>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</si>
  <si>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</si>
  <si>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</si>
  <si>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</si>
  <si>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</si>
  <si>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</si>
  <si>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</si>
  <si>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</si>
  <si>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</si>
  <si>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</si>
  <si>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</si>
  <si>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</si>
  <si>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</si>
  <si>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</si>
  <si>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</si>
  <si>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</si>
  <si>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</si>
  <si>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</si>
  <si>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</si>
  <si>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</si>
  <si>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</si>
  <si>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</si>
  <si>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</si>
  <si>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</si>
  <si>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</si>
  <si>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</si>
  <si>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</si>
  <si>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</si>
  <si>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</si>
  <si>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</si>
  <si>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</si>
  <si>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</si>
  <si>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</si>
  <si>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</si>
  <si>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</si>
  <si>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</si>
  <si>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</si>
  <si>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</si>
  <si>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</si>
  <si>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</si>
  <si>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</si>
  <si>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</si>
  <si>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</si>
  <si>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</si>
  <si>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</si>
  <si>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</si>
  <si>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</si>
  <si>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</si>
  <si>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</si>
  <si>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</si>
  <si>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</si>
  <si>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</si>
  <si>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</si>
  <si>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</si>
  <si>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</si>
  <si>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</si>
  <si>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</si>
  <si>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</si>
  <si>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</si>
  <si>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</si>
  <si>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</si>
  <si>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</si>
  <si>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</si>
  <si>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</si>
  <si>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</si>
  <si>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</si>
  <si>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</si>
  <si>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</si>
  <si>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</si>
  <si>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</si>
  <si>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</si>
  <si>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</si>
  <si>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</si>
  <si>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</si>
  <si>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</si>
  <si>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</si>
  <si>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</si>
  <si>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</si>
  <si>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</si>
  <si>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</si>
  <si>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</si>
  <si>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</si>
  <si>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</si>
  <si>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</si>
  <si>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</si>
  <si>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</si>
  <si>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</si>
  <si>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</si>
  <si>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</si>
  <si>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</si>
  <si>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</si>
  <si>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</si>
  <si>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</si>
  <si>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</si>
  <si>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</si>
  <si>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</si>
  <si>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</si>
  <si>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</si>
  <si>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</si>
  <si>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</si>
  <si>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</si>
  <si>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</si>
  <si>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</si>
  <si>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</si>
  <si>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</si>
  <si>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</si>
  <si>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</si>
  <si>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</si>
  <si>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</si>
  <si>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</si>
  <si>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</si>
  <si>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</si>
  <si>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</si>
  <si>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</si>
  <si>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</si>
  <si>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</si>
  <si>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</si>
  <si>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</si>
  <si>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</si>
  <si>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</si>
  <si>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</si>
  <si>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</si>
  <si>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</si>
  <si>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</si>
  <si>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</si>
  <si>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</si>
  <si>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</si>
  <si>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</si>
  <si>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</si>
  <si>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</si>
  <si>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</si>
  <si>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</si>
  <si>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</si>
  <si>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</si>
  <si>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</si>
  <si>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</si>
  <si>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</si>
  <si>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</si>
  <si>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</si>
  <si>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</si>
  <si>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</si>
  <si>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</si>
  <si>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</si>
  <si>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</si>
  <si>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</si>
  <si>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</si>
  <si>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</si>
  <si>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</si>
  <si>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</si>
  <si>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</si>
  <si>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</si>
  <si>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</si>
  <si>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</si>
  <si>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</si>
  <si>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</si>
  <si>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</si>
  <si>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</si>
  <si>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</si>
  <si>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</si>
  <si>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</si>
  <si>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</si>
  <si>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</si>
  <si>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</si>
  <si>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</si>
  <si>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</si>
  <si>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</si>
  <si>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</si>
  <si>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</si>
  <si>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</si>
  <si>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</si>
  <si>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</si>
  <si>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</si>
  <si>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</si>
  <si>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</si>
  <si>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</si>
  <si>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</si>
  <si>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</si>
  <si>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</si>
  <si>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</si>
  <si>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</si>
  <si>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</si>
  <si>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</si>
  <si>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</si>
  <si>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</si>
  <si>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</si>
  <si>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</si>
  <si>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</si>
  <si>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</si>
  <si>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</si>
  <si>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</si>
  <si>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</si>
  <si>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</si>
  <si>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</si>
  <si>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</si>
  <si>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</si>
  <si>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</si>
  <si>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</si>
  <si>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</si>
  <si>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</si>
  <si>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</si>
  <si>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</si>
  <si>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</si>
  <si>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</si>
  <si>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</si>
  <si>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</si>
  <si>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</si>
  <si>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</si>
  <si>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</si>
  <si>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</si>
  <si>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</si>
  <si>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</si>
  <si>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</si>
  <si>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</si>
  <si>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</si>
  <si>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</si>
  <si>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</si>
  <si>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</si>
  <si>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</si>
  <si>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</si>
  <si>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</si>
  <si>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</si>
  <si>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</si>
  <si>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</si>
  <si>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</si>
  <si>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</si>
  <si>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</si>
  <si>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</si>
  <si>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</si>
  <si>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</si>
  <si>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</si>
  <si>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</si>
  <si>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</si>
  <si>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</si>
  <si>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</si>
  <si>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</si>
  <si>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</si>
  <si>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</si>
  <si>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</si>
  <si>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</si>
  <si>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</si>
  <si>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</si>
  <si>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</si>
  <si>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</si>
  <si>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</si>
  <si>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</si>
  <si>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</si>
  <si>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</si>
  <si>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</si>
  <si>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</si>
  <si>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</si>
  <si>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</si>
  <si>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</si>
  <si>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</si>
  <si>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</si>
  <si>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</si>
  <si>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</si>
  <si>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</si>
  <si>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</si>
  <si>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</si>
  <si>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</si>
  <si>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</si>
  <si>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</si>
  <si>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</si>
  <si>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</si>
  <si>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</si>
  <si>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</si>
  <si>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</si>
  <si>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</si>
  <si>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</si>
  <si>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</si>
  <si>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</si>
  <si>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</si>
  <si>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</si>
  <si>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</si>
  <si>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</si>
  <si>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</si>
  <si>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</si>
  <si>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</si>
  <si>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</si>
  <si>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</si>
  <si>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</si>
  <si>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</si>
  <si>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</si>
  <si>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</si>
  <si>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</si>
  <si>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</si>
  <si>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</si>
  <si>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</si>
  <si>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</si>
  <si>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</si>
  <si>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</si>
  <si>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</si>
  <si>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</si>
  <si>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</si>
  <si>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</si>
  <si>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</si>
  <si>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</si>
  <si>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</si>
  <si>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</si>
  <si>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</si>
  <si>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</si>
  <si>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</si>
  <si>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</si>
  <si>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</si>
  <si>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</si>
  <si>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</si>
  <si>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</si>
  <si>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</si>
  <si>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</si>
  <si>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</si>
  <si>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</si>
  <si>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</si>
  <si>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</si>
  <si>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</si>
  <si>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</si>
  <si>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</si>
  <si>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</si>
  <si>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</si>
  <si>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</si>
  <si>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</si>
  <si>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</si>
  <si>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</si>
  <si>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</si>
  <si>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</si>
  <si>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</si>
  <si>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</si>
  <si>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</si>
  <si>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</si>
  <si>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</si>
  <si>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</si>
  <si>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</si>
  <si>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</si>
  <si>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</si>
  <si>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</si>
  <si>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</si>
  <si>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</si>
  <si>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</si>
  <si>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</si>
  <si>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</si>
  <si>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</si>
  <si>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</si>
  <si>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</si>
  <si>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</si>
  <si>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</si>
  <si>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</si>
  <si>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</si>
  <si>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</si>
  <si>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</si>
  <si>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</si>
  <si>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</si>
  <si>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</si>
  <si>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</si>
  <si>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</si>
  <si>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</si>
  <si>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</si>
  <si>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</si>
  <si>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AU BARRAGE D'UGNOUAS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</si>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</sst>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464226</v>
      </c>
      <c r="G10" s="25"/>
      <c r="H10" s="25"/>
    </row>
    <row r="11" customFormat="false" ht="15" hidden="false" customHeight="false" outlineLevel="0" collapsed="false">
      <c r="A11" s="26" t="s">
        <v>5185</v>
      </c>
      <c r="B11" s="30" t="n">
        <v>43341</v>
      </c>
      <c r="D11" s="26" t="s">
        <v>5186</v>
      </c>
      <c r="E11" s="29" t="n">
        <v>6252499</v>
      </c>
      <c r="G11" s="25"/>
      <c r="H11" s="25"/>
    </row>
    <row r="12" customFormat="false" ht="15" hidden="false" customHeight="false" outlineLevel="0" collapsed="false">
      <c r="A12" s="26" t="s">
        <v>5187</v>
      </c>
      <c r="B12" s="29" t="s">
        <v>5188</v>
      </c>
      <c r="D12" s="26" t="s">
        <v>5189</v>
      </c>
      <c r="E12" s="29" t="n">
        <v>464196</v>
      </c>
      <c r="G12" s="25"/>
      <c r="H12" s="25"/>
    </row>
    <row r="13" customFormat="false" ht="17.25" hidden="false" customHeight="true" outlineLevel="0" collapsed="false">
      <c r="A13" s="12"/>
      <c r="B13" s="31"/>
      <c r="D13" s="26" t="s">
        <v>5190</v>
      </c>
      <c r="E13" s="29" t="n">
        <v>6252591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464226</v>
      </c>
    </row>
    <row r="18" customFormat="false" ht="15" hidden="false" customHeight="false" outlineLevel="0" collapsed="false">
      <c r="A18" s="36"/>
      <c r="B18" s="37" t="s">
        <v>5198</v>
      </c>
      <c r="C18" s="38" t="n">
        <f aca="false">E11</f>
        <v>6252499</v>
      </c>
    </row>
    <row r="19" customFormat="false" ht="15" hidden="false" customHeight="false" outlineLevel="0" collapsed="false">
      <c r="A19" s="33" t="s">
        <v>5199</v>
      </c>
      <c r="B19" s="39" t="n">
        <v>244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15.3999996185303</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1</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0.00999999977648258</v>
      </c>
      <c r="E97" s="82" t="n">
        <v>0</v>
      </c>
      <c r="F97" s="82" t="s">
        <v>5276</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0.00999999977648258</v>
      </c>
      <c r="E98" s="82" t="n">
        <v>0</v>
      </c>
      <c r="F98" s="82" t="s">
        <v>5276</v>
      </c>
      <c r="G98" s="85"/>
      <c r="H98" s="86"/>
    </row>
    <row r="99" customFormat="false" ht="15" hidden="false" customHeight="false" outlineLevel="0" collapsed="false">
      <c r="A99" s="78" t="s">
        <v>2884</v>
      </c>
      <c r="B99" s="79" t="str">
        <f aca="false">IF(A99="NEWCOD",IF(ISBLANK(G99),"renseigner le champ 'Nouveau taxon'",G99),VLOOKUP(A99,'Ref Taxo'!A:B,2,FALSE()))</f>
        <v>Melosira</v>
      </c>
      <c r="C99" s="80" t="n">
        <f aca="false">IF(A99="NEWCOD",IF(ISBLANK(H99),"NoCod",H99),VLOOKUP(A99,'Ref Taxo'!A:D,4,FALSE()))</f>
        <v>8714</v>
      </c>
      <c r="D99" s="81" t="n">
        <v>0.00999999977648258</v>
      </c>
      <c r="E99" s="82" t="n">
        <v>0</v>
      </c>
      <c r="F99" s="82" t="s">
        <v>5276</v>
      </c>
      <c r="G99" s="85"/>
      <c r="H99" s="86"/>
    </row>
    <row r="100" customFormat="false" ht="15" hidden="false" customHeight="false" outlineLevel="0" collapsed="false">
      <c r="A100" s="78" t="s">
        <v>1056</v>
      </c>
      <c r="B100" s="79" t="str">
        <f aca="false">IF(A100="NEWCOD",IF(ISBLANK(G100),"renseigner le champ 'Nouveau taxon'",G100),VLOOKUP(A100,'Ref Taxo'!A:B,2,FALSE()))</f>
        <v>Cinclidotus aquaticus</v>
      </c>
      <c r="C100" s="80" t="n">
        <f aca="false">IF(A100="NEWCOD",IF(ISBLANK(H100),"NoCod",H100),VLOOKUP(A100,'Ref Taxo'!A:D,4,FALSE()))</f>
        <v>1318</v>
      </c>
      <c r="D100" s="81" t="n">
        <v>0.00999999977648258</v>
      </c>
      <c r="E100" s="82" t="n">
        <v>0</v>
      </c>
      <c r="F100" s="82" t="s">
        <v>5276</v>
      </c>
      <c r="G100" s="85"/>
      <c r="H100" s="86"/>
    </row>
    <row r="101" customFormat="false" ht="15" hidden="false" customHeight="false" outlineLevel="0" collapsed="false">
      <c r="A101" s="78" t="s">
        <v>893</v>
      </c>
      <c r="B101" s="79" t="str">
        <f aca="false">IF(A101="NEWCOD",IF(ISBLANK(G101),"renseigner le champ 'Nouveau taxon'",G101),VLOOKUP(A101,'Ref Taxo'!A:B,2,FALSE()))</f>
        <v>Ceratophyllum demersum</v>
      </c>
      <c r="C101" s="80" t="n">
        <f aca="false">IF(A101="NEWCOD",IF(ISBLANK(H101),"NoCod",H101),VLOOKUP(A101,'Ref Taxo'!A:D,4,FALSE()))</f>
        <v>1717</v>
      </c>
      <c r="D101" s="81" t="n">
        <v>0.00999999977648258</v>
      </c>
      <c r="E101" s="82" t="n">
        <v>0</v>
      </c>
      <c r="F101" s="82" t="s">
        <v>5276</v>
      </c>
      <c r="G101" s="85"/>
      <c r="H101" s="86"/>
    </row>
    <row r="102" customFormat="false" ht="15" hidden="false" customHeight="false" outlineLevel="0" collapsed="false">
      <c r="A102" s="78" t="s">
        <v>1971</v>
      </c>
      <c r="B102" s="79" t="str">
        <f aca="false">IF(A102="NEWCOD",IF(ISBLANK(G102),"renseigner le champ 'Nouveau taxon'",G102),VLOOKUP(A102,'Ref Taxo'!A:B,2,FALSE()))</f>
        <v>Fontinalis antipyretica</v>
      </c>
      <c r="C102" s="80" t="n">
        <f aca="false">IF(A102="NEWCOD",IF(ISBLANK(H102),"NoCod",H102),VLOOKUP(A102,'Ref Taxo'!A:D,4,FALSE()))</f>
        <v>1310</v>
      </c>
      <c r="D102" s="81" t="n">
        <v>0.00999999977648258</v>
      </c>
      <c r="E102" s="82" t="n">
        <v>0</v>
      </c>
      <c r="F102" s="82" t="s">
        <v>5276</v>
      </c>
      <c r="G102" s="85"/>
      <c r="H102" s="86"/>
    </row>
    <row r="103" customFormat="false" ht="15" hidden="false" customHeight="false" outlineLevel="0" collapsed="false">
      <c r="A103" s="78" t="s">
        <v>1655</v>
      </c>
      <c r="B103" s="79" t="str">
        <f aca="false">IF(A103="NEWCOD",IF(ISBLANK(G103),"renseigner le champ 'Nouveau taxon'",G103),VLOOKUP(A103,'Ref Taxo'!A:B,2,FALSE()))</f>
        <v>Elodea canadensis</v>
      </c>
      <c r="C103" s="80" t="n">
        <f aca="false">IF(A103="NEWCOD",IF(ISBLANK(H103),"NoCod",H103),VLOOKUP(A103,'Ref Taxo'!A:D,4,FALSE()))</f>
        <v>1586</v>
      </c>
      <c r="D103" s="81" t="n">
        <v>0.00999999977648258</v>
      </c>
      <c r="E103" s="82" t="n">
        <v>0</v>
      </c>
      <c r="F103" s="82" t="s">
        <v>5276</v>
      </c>
      <c r="G103" s="85"/>
      <c r="H103" s="86"/>
    </row>
    <row r="104" customFormat="false" ht="15" hidden="false" customHeight="false" outlineLevel="0" collapsed="false">
      <c r="A104" s="78" t="s">
        <v>4537</v>
      </c>
      <c r="B104" s="79" t="str">
        <f aca="false">IF(A104="NEWCOD",IF(ISBLANK(G104),"renseigner le champ 'Nouveau taxon'",G104),VLOOKUP(A104,'Ref Taxo'!A:B,2,FALSE()))</f>
        <v>Solanum dulcamara</v>
      </c>
      <c r="C104" s="80" t="n">
        <f aca="false">IF(A104="NEWCOD",IF(ISBLANK(H104),"NoCod",H104),VLOOKUP(A104,'Ref Taxo'!A:D,4,FALSE()))</f>
        <v>1964</v>
      </c>
      <c r="D104" s="81" t="n">
        <v>0.00999999977648258</v>
      </c>
      <c r="E104" s="82" t="n">
        <v>0</v>
      </c>
      <c r="F104" s="82" t="s">
        <v>5276</v>
      </c>
      <c r="G104" s="85"/>
      <c r="H104" s="86"/>
    </row>
    <row r="105" customFormat="false" ht="15" hidden="false" customHeight="false" outlineLevel="0" collapsed="false">
      <c r="A105" s="78" t="s">
        <v>2248</v>
      </c>
      <c r="B105" s="79" t="str">
        <f aca="false">IF(A105="NEWCOD",IF(ISBLANK(G105),"renseigner le champ 'Nouveau taxon'",G105),VLOOKUP(A105,'Ref Taxo'!A:B,2,FALSE()))</f>
        <v>Hygroamblystegium fluviatile</v>
      </c>
      <c r="C105" s="80" t="n">
        <f aca="false">IF(A105="NEWCOD",IF(ISBLANK(H105),"NoCod",H105),VLOOKUP(A105,'Ref Taxo'!A:D,4,FALSE()))</f>
        <v>1237</v>
      </c>
      <c r="D105" s="81" t="n">
        <v>0.00999999977648258</v>
      </c>
      <c r="E105" s="82" t="n">
        <v>0</v>
      </c>
      <c r="F105" s="82" t="s">
        <v>5276</v>
      </c>
      <c r="G105" s="85"/>
      <c r="H105" s="86"/>
    </row>
    <row r="106" customFormat="false" ht="15" hidden="false" customHeight="false" outlineLevel="0" collapsed="false">
      <c r="A106" s="78" t="s">
        <v>1988</v>
      </c>
      <c r="B106" s="79" t="str">
        <f aca="false">IF(A106="NEWCOD",IF(ISBLANK(G106),"renseigner le champ 'Nouveau taxon'",G106),VLOOKUP(A106,'Ref Taxo'!A:B,2,FALSE()))</f>
        <v>Fragilaria</v>
      </c>
      <c r="C106" s="80" t="n">
        <f aca="false">IF(A106="NEWCOD",IF(ISBLANK(H106),"NoCod",H106),VLOOKUP(A106,'Ref Taxo'!A:D,4,FALSE()))</f>
        <v>9533</v>
      </c>
      <c r="D106" s="81" t="n">
        <v>0.00999999977648258</v>
      </c>
      <c r="E106" s="82" t="n">
        <v>0</v>
      </c>
      <c r="F106" s="82" t="s">
        <v>5276</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0.00999999977648258</v>
      </c>
      <c r="E107" s="82" t="n">
        <v>0</v>
      </c>
      <c r="F107" s="82" t="s">
        <v>5276</v>
      </c>
      <c r="G107" s="85"/>
      <c r="H107" s="86"/>
    </row>
    <row r="108" customFormat="false" ht="15" hidden="false" customHeight="false" outlineLevel="0" collapsed="false">
      <c r="A108" s="78" t="s">
        <v>2091</v>
      </c>
      <c r="B108" s="79" t="str">
        <f aca="false">IF(A108="NEWCOD",IF(ISBLANK(G108),"renseigner le champ 'Nouveau taxon'",G108),VLOOKUP(A108,'Ref Taxo'!A:B,2,FALSE()))</f>
        <v>Gomphoneis</v>
      </c>
      <c r="C108" s="80" t="n">
        <f aca="false">IF(A108="NEWCOD",IF(ISBLANK(H108),"NoCod",H108),VLOOKUP(A108,'Ref Taxo'!A:D,4,FALSE()))</f>
        <v>9382</v>
      </c>
      <c r="D108" s="81" t="n">
        <v>0.00999999977648258</v>
      </c>
      <c r="E108" s="82" t="n">
        <v>0</v>
      </c>
      <c r="F108" s="82" t="s">
        <v>5276</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0.00999999977648258</v>
      </c>
      <c r="E109" s="82" t="n">
        <v>0</v>
      </c>
      <c r="F109" s="82" t="s">
        <v>5276</v>
      </c>
      <c r="G109" s="85"/>
      <c r="H109" s="86"/>
    </row>
    <row r="110" customFormat="false" ht="15" hidden="false" customHeight="false" outlineLevel="0" collapsed="false">
      <c r="A110" s="78" t="s">
        <v>1071</v>
      </c>
      <c r="B110" s="79" t="str">
        <f aca="false">IF(A110="NEWCOD",IF(ISBLANK(G110),"renseigner le champ 'Nouveau taxon'",G110),VLOOKUP(A110,'Ref Taxo'!A:B,2,FALSE()))</f>
        <v>Cinclidotus riparius</v>
      </c>
      <c r="C110" s="80" t="n">
        <f aca="false">IF(A110="NEWCOD",IF(ISBLANK(H110),"NoCod",H110),VLOOKUP(A110,'Ref Taxo'!A:D,4,FALSE()))</f>
        <v>1321</v>
      </c>
      <c r="D110" s="81" t="n">
        <v>0.00999999977648258</v>
      </c>
      <c r="E110" s="82" t="n">
        <v>0</v>
      </c>
      <c r="F110" s="82" t="s">
        <v>5276</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0.00999999977648258</v>
      </c>
      <c r="E111" s="82" t="n">
        <v>0</v>
      </c>
      <c r="F111" s="82" t="s">
        <v>5276</v>
      </c>
      <c r="G111" s="85"/>
      <c r="H111" s="86"/>
    </row>
    <row r="112" customFormat="false" ht="15" hidden="false" customHeight="false" outlineLevel="0" collapsed="false">
      <c r="A112" s="78" t="s">
        <v>4754</v>
      </c>
      <c r="B112" s="79" t="str">
        <f aca="false">IF(A112="NEWCOD",IF(ISBLANK(G112),"renseigner le champ 'Nouveau taxon'",G112),VLOOKUP(A112,'Ref Taxo'!A:B,2,FALSE()))</f>
        <v>Stigeoclonium</v>
      </c>
      <c r="C112" s="80" t="n">
        <f aca="false">IF(A112="NEWCOD",IF(ISBLANK(H112),"NoCod",H112),VLOOKUP(A112,'Ref Taxo'!A:D,4,FALSE()))</f>
        <v>1119</v>
      </c>
      <c r="D112" s="81" t="n">
        <v>0.00999999977648258</v>
      </c>
      <c r="E112" s="82" t="n">
        <v>0</v>
      </c>
      <c r="F112" s="82" t="s">
        <v>5276</v>
      </c>
      <c r="G112" s="85"/>
      <c r="H112" s="86"/>
    </row>
    <row r="113" customFormat="false" ht="15" hidden="false" customHeight="false" outlineLevel="0" collapsed="false">
      <c r="A113" s="78" t="s">
        <v>2644</v>
      </c>
      <c r="B113" s="79" t="str">
        <f aca="false">IF(A113="NEWCOD",IF(ISBLANK(G113),"renseigner le champ 'Nouveau taxon'",G113),VLOOKUP(A113,'Ref Taxo'!A:B,2,FALSE()))</f>
        <v>Lemna minor</v>
      </c>
      <c r="C113" s="80" t="n">
        <f aca="false">IF(A113="NEWCOD",IF(ISBLANK(H113),"NoCod",H113),VLOOKUP(A113,'Ref Taxo'!A:D,4,FALSE()))</f>
        <v>1626</v>
      </c>
      <c r="D113" s="81" t="n">
        <v>0.00999999977648258</v>
      </c>
      <c r="E113" s="82" t="n">
        <v>0</v>
      </c>
      <c r="F113" s="82" t="s">
        <v>5276</v>
      </c>
      <c r="G113" s="85"/>
      <c r="H113" s="86"/>
    </row>
    <row r="114" customFormat="false" ht="15" hidden="false" customHeight="false" outlineLevel="0" collapsed="false">
      <c r="A114" s="78" t="s">
        <v>5042</v>
      </c>
      <c r="B114" s="79" t="str">
        <f aca="false">IF(A114="NEWCOD",IF(ISBLANK(G114),"renseigner le champ 'Nouveau taxon'",G114),VLOOKUP(A114,'Ref Taxo'!A:B,2,FALSE()))</f>
        <v>Vaucheria</v>
      </c>
      <c r="C114" s="80" t="n">
        <f aca="false">IF(A114="NEWCOD",IF(ISBLANK(H114),"NoCod",H114),VLOOKUP(A114,'Ref Taxo'!A:D,4,FALSE()))</f>
        <v>1169</v>
      </c>
      <c r="D114" s="81" t="n">
        <v>0.100000001490116</v>
      </c>
      <c r="E114" s="82" t="n">
        <v>0</v>
      </c>
      <c r="F114" s="82" t="s">
        <v>5276</v>
      </c>
      <c r="G114" s="85"/>
      <c r="H114" s="86"/>
    </row>
    <row r="115" customFormat="false" ht="15" hidden="false" customHeight="false" outlineLevel="0" collapsed="false">
      <c r="A115" s="78" t="s">
        <v>4091</v>
      </c>
      <c r="B115" s="79" t="str">
        <f aca="false">IF(A115="NEWCOD",IF(ISBLANK(G115),"renseigner le champ 'Nouveau taxon'",G115),VLOOKUP(A115,'Ref Taxo'!A:B,2,FALSE()))</f>
        <v>Rhynchostegium riparioides</v>
      </c>
      <c r="C115" s="80" t="n">
        <f aca="false">IF(A115="NEWCOD",IF(ISBLANK(H115),"NoCod",H115),VLOOKUP(A115,'Ref Taxo'!A:D,4,FALSE()))</f>
        <v>1268</v>
      </c>
      <c r="D115" s="81" t="n">
        <v>0.100000001490116</v>
      </c>
      <c r="E115" s="82" t="n">
        <v>0</v>
      </c>
      <c r="F115" s="82" t="s">
        <v>5276</v>
      </c>
      <c r="G115" s="85"/>
      <c r="H115" s="86"/>
    </row>
    <row r="116" customFormat="false" ht="15" hidden="false" customHeight="false" outlineLevel="0" collapsed="false">
      <c r="A116" s="78" t="s">
        <v>2667</v>
      </c>
      <c r="B116" s="79" t="str">
        <f aca="false">IF(A116="NEWCOD",IF(ISBLANK(G116),"renseigner le champ 'Nouveau taxon'",G116),VLOOKUP(A116,'Ref Taxo'!A:B,2,FALSE()))</f>
        <v>Leptodictyum riparium</v>
      </c>
      <c r="C116" s="80" t="n">
        <f aca="false">IF(A116="NEWCOD",IF(ISBLANK(H116),"NoCod",H116),VLOOKUP(A116,'Ref Taxo'!A:D,4,FALSE()))</f>
        <v>1244</v>
      </c>
      <c r="D116" s="81" t="n">
        <v>0.200000002980232</v>
      </c>
      <c r="E116" s="82" t="n">
        <v>0</v>
      </c>
      <c r="F116" s="82" t="s">
        <v>5276</v>
      </c>
      <c r="G116" s="85"/>
      <c r="H116" s="86"/>
    </row>
    <row r="117" customFormat="false" ht="15" hidden="false" customHeight="false" outlineLevel="0" collapsed="false">
      <c r="A117" s="78" t="s">
        <v>3966</v>
      </c>
      <c r="B117" s="79" t="str">
        <f aca="false">IF(A117="NEWCOD",IF(ISBLANK(G117),"renseigner le champ 'Nouveau taxon'",G117),VLOOKUP(A117,'Ref Taxo'!A:B,2,FALSE()))</f>
        <v>Ranunculus penicillatus var. calcareus</v>
      </c>
      <c r="C117" s="80" t="n">
        <f aca="false">IF(A117="NEWCOD",IF(ISBLANK(H117),"NoCod",H117),VLOOKUP(A117,'Ref Taxo'!A:D,4,FALSE()))</f>
        <v>29941</v>
      </c>
      <c r="D117" s="81" t="n">
        <v>0.200000002980232</v>
      </c>
      <c r="E117" s="82" t="n">
        <v>0</v>
      </c>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2019-04-10T16:31:26Z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