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Saisie_LF!$A$1:$O$82</definedName>
    <definedName function="false" hidden="false" name="Cf_" vbProcedure="false">'[1]liste codes réf'!$F$29:$F$30</definedName>
    <definedName function="false" hidden="false" name="NOM" vbProcedure="false">'[1]'!$H$1</definedName>
    <definedName function="false" hidden="false" name="noms_taxons" vbProcedure="false">'[1]liste codes réf'!$B$8:$B$887</definedName>
    <definedName function="false" hidden="false" name="periphyton" vbProcedure="false">'[1]liste codes réf'!$F$35:$F$39</definedName>
    <definedName function="false" hidden="false" name="type_courant" vbProcedure="false">'[1]liste codes réf'!$F$16:$F$25</definedName>
    <definedName function="false" hidden="false" name="_xlfn_IFERROR" vbProcedure="false"/>
    <definedName function="false" hidden="false" localSheetId="0" name="Excel_BuiltIn__FilterDatabase" vbProcedure="false">Saisie_LF!$A$23:$J$84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1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4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4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4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<sst xmlns="http://schemas.openxmlformats.org/spreadsheetml/2006/main" count="100" uniqueCount="95">
  <si>
    <t xml:space="preserve">Relevés floristiques aquatiques - IBMR</t>
  </si>
  <si>
    <t xml:space="preserve">Formulaire modèle GIS Macrophytes v 3.1.1 - janvier 2013  </t>
  </si>
  <si>
    <t xml:space="preserve">SAGE</t>
  </si>
  <si>
    <t xml:space="preserve">LBOURGOIN LISEBE</t>
  </si>
  <si>
    <t xml:space="preserve">conforme AFNOR T90-395 oct. 2003</t>
  </si>
  <si>
    <t xml:space="preserve">SAVASSE</t>
  </si>
  <si>
    <t xml:space="preserve">SAVASSE A ROMANS SUR ISERE</t>
  </si>
  <si>
    <t xml:space="preserve">06148850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</si>
  <si>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</si>
  <si>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</si>
  <si>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</si>
  <si>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</si>
  <si>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</si>
  <si>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</si>
  <si>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</si>
  <si>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</si>
  <si>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</si>
  <si>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</si>
  <si>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</si>
  <si>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</si>
  <si>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</si>
  <si>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très élevé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</si>
  <si>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</si>
  <si>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</si>
  <si>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</si>
  <si>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</si>
  <si>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</si>
  <si>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</si>
  <si>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</si>
  <si>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</si>
  <si>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</si>
  <si>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</si>
  <si>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</si>
  <si>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</si>
  <si>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</si>
  <si>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</si>
  <si>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</si>
  <si>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</si>
  <si>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</si>
  <si>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</si>
  <si>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</si>
  <si>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</si>
  <si>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</si>
  <si>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</si>
  <si>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</si>
  <si>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</si>
  <si>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</si>
  <si>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</si>
  <si>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</si>
  <si>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</si>
  <si>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</si>
  <si>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</si>
  <si>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</si>
  <si>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</si>
  <si>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</si>
  <si>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</si>
  <si>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</si>
  <si>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</si>
  <si>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</si>
  <si>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</si>
  <si>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</si>
  <si>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</si>
  <si>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</si>
  <si>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</si>
  <si>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</si>
  <si>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</si>
  <si>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</si>
  <si>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</si>
  <si>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</si>
  <si>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</si>
  <si>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</si>
  <si>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</si>
  <si>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</si>
  <si>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</si>
  <si>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</si>
  <si>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</si>
  <si>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</si>
  <si>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</si>
  <si>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OEDSPX</t>
  </si>
  <si>
    <t xml:space="preserve">PHOSPX</t>
  </si>
  <si>
    <t xml:space="preserve">VAUSPX</t>
  </si>
  <si>
    <t xml:space="preserve">PELEND</t>
  </si>
  <si>
    <t xml:space="preserve">AMBRIP</t>
  </si>
  <si>
    <t xml:space="preserve">FISCRA</t>
  </si>
  <si>
    <t xml:space="preserve">RHYRIP</t>
  </si>
  <si>
    <t xml:space="preserve">SCISYL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</si>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</sst>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7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7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7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7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7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7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7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7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7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7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7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7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7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7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7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7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7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7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7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7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7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7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7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7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7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7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7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7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7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7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7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7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7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7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7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7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7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7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7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7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7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7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7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7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17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7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7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Users/imbert-l/AppData/Local/Temp/Temp1_IBMR_2013_rapports_reedites.zip/13011_SAVRO_08-07-13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Identification"/><sheetName val="Saisie_LF"/><sheetName val="Liste_Taxa"/><sheetName val="Mode_emploi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41463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7.78947368421053</v>
      </c>
      <c r="M5" s="53"/>
      <c r="N5" s="54" t="s">
        <v>16</v>
      </c>
      <c r="O5" s="55" t="n">
        <v>8.26666666666667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70</v>
      </c>
      <c r="C7" s="67" t="n">
        <v>30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8.5</v>
      </c>
      <c r="O8" s="84" t="n">
        <f aca="false">IF(ISERROR(AVERAGE(J23:J82)),"      -",AVERAGE(J23:J82))</f>
        <v>1.625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37.68</v>
      </c>
      <c r="C9" s="87" t="n">
        <v>40.27</v>
      </c>
      <c r="D9" s="88"/>
      <c r="E9" s="88"/>
      <c r="F9" s="89" t="n">
        <f aca="false">($B9*$B$7+$C9*$C$7)/100</f>
        <v>38.457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3.39116499156263</v>
      </c>
      <c r="O9" s="84" t="n">
        <f aca="false">IF(ISERROR(STDEVP(J23:J82)),"      -",STDEVP(J23:J82))</f>
        <v>0.484122918275927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13</v>
      </c>
      <c r="O11" s="106" t="n">
        <f aca="false">MAX(J23:J82)</f>
        <v>2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37.56</v>
      </c>
      <c r="C12" s="119" t="n">
        <v>40</v>
      </c>
      <c r="D12" s="111"/>
      <c r="E12" s="111"/>
      <c r="F12" s="112" t="n">
        <f aca="false">($B12*$B$7+$C12*$C$7)/100</f>
        <v>38.292</v>
      </c>
      <c r="G12" s="120"/>
      <c r="H12" s="68"/>
      <c r="I12" s="121" t="s">
        <v>39</v>
      </c>
      <c r="J12" s="121"/>
      <c r="K12" s="115" t="n">
        <f aca="false">COUNTIF($G$23:$G$82,"=ALG")</f>
        <v>4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0.12</v>
      </c>
      <c r="C13" s="119" t="n">
        <v>0.26</v>
      </c>
      <c r="D13" s="111"/>
      <c r="E13" s="111"/>
      <c r="F13" s="112" t="n">
        <f aca="false">($B13*$B$7+$C13*$C$7)/100</f>
        <v>0.162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4</v>
      </c>
      <c r="L13" s="116"/>
      <c r="M13" s="127" t="s">
        <v>42</v>
      </c>
      <c r="N13" s="128" t="n">
        <f aca="false">COUNTIF(F23:F82,"&gt;0")</f>
        <v>9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8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 t="n">
        <v>0.01</v>
      </c>
      <c r="D15" s="111"/>
      <c r="E15" s="111"/>
      <c r="F15" s="112" t="n">
        <f aca="false">($B15*$B$7+$C15*$C$7)/100</f>
        <v>0.003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1</v>
      </c>
      <c r="L15" s="116"/>
      <c r="M15" s="137" t="s">
        <v>48</v>
      </c>
      <c r="N15" s="138" t="n">
        <f aca="false">COUNTIF(J23:J82,"=1")</f>
        <v>3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5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37.68</v>
      </c>
      <c r="C17" s="119" t="n">
        <v>40.26</v>
      </c>
      <c r="D17" s="111"/>
      <c r="E17" s="111"/>
      <c r="F17" s="143"/>
      <c r="G17" s="112" t="n">
        <f aca="false">($B17*$B$7+$C17*$C$7)/100</f>
        <v>38.454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0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 t="n">
        <v>0.01</v>
      </c>
      <c r="D18" s="111"/>
      <c r="E18" s="147" t="s">
        <v>54</v>
      </c>
      <c r="F18" s="143"/>
      <c r="G18" s="112" t="n">
        <f aca="false">($B18*$B$7+$C18*$C$7)/100</f>
        <v>0.003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38.457</v>
      </c>
      <c r="G19" s="156" t="n">
        <f aca="false">SUM(G16:G18)</f>
        <v>38.457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37.68</v>
      </c>
      <c r="C20" s="166" t="n">
        <f aca="false">SUM(C23:C82)</f>
        <v>40.27</v>
      </c>
      <c r="D20" s="167"/>
      <c r="E20" s="168" t="s">
        <v>54</v>
      </c>
      <c r="F20" s="169" t="n">
        <f aca="false">($B20*$B$7+$C20*$C$7)/100</f>
        <v>38.457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26.376</v>
      </c>
      <c r="C21" s="179" t="n">
        <f aca="false">C20*C7/100</f>
        <v>12.081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38.457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16</v>
      </c>
      <c r="B23" s="205" t="n">
        <v>36.26</v>
      </c>
      <c r="C23" s="206" t="n">
        <v>40</v>
      </c>
      <c r="D23" s="207" t="str">
        <f aca="false">IF(ISERROR(VLOOKUP($A23,'[1]liste reference'!$A$7:$D$904,2,0)),IF(ISERROR(VLOOKUP($A23,'[1]liste reference'!$B$7:$D$904,1,0)),"",VLOOKUP($A23,'[1]liste reference'!$B$7:$D$904,1,0)),VLOOKUP($A23,'[1]liste reference'!$A$7:$D$904,2,0))</f>
        <v>Cladophora sp.</v>
      </c>
      <c r="E23" s="207" t="e">
        <f aca="false">IF(D23="",0,VLOOKUP(D23,D$22:D22,1,0))</f>
        <v>#N/A</v>
      </c>
      <c r="F23" s="208" t="n">
        <f aca="false">($B23*$B$7+$C23*$C$7)/100</f>
        <v>37.382</v>
      </c>
      <c r="G23" s="209" t="str">
        <f aca="false">IF(A23="","",IF(ISERROR(VLOOKUP($A23,'[1]liste reference'!$A$7:$P$904,13,0)),IF(ISERROR(VLOOKUP($A23,'[1]liste reference'!$B$7:$P$904,12,0)),"    -",VLOOKUP($A23,'[1]liste reference'!$B$7:$P$904,12,0)),VLOOKUP($A23,'[1]liste reference'!$A$7:$P$904,13,0)))</f>
        <v>ALG</v>
      </c>
      <c r="H23" s="210" t="n">
        <f aca="false">IF(A23="","x",IF(ISERROR(VLOOKUP($A23,'[1]liste reference'!$A$8:$P$904,14,0)),IF(ISERROR(VLOOKUP($A23,'[1]liste reference'!$B$8:$P$904,13,0)),"x",VLOOKUP($A23,'[1]liste reference'!$B$8:$P$904,13,0)),VLOOKUP($A23,'[1]liste reference'!$A$8:$P$904,14,0)))</f>
        <v>2</v>
      </c>
      <c r="I23" s="211" t="n">
        <f aca="false">IF(ISNUMBER(H23),IF(ISERROR(VLOOKUP($A23,'[1]liste reference'!$A$7:$P$904,3,0)),IF(ISERROR(VLOOKUP($A23,'[1]liste reference'!$B$7:$P$904,2,0)),"",VLOOKUP($A23,'[1]liste reference'!$B$7:$P$904,2,0)),VLOOKUP($A23,'[1]liste reference'!$A$7:$P$904,3,0)),"")</f>
        <v>6</v>
      </c>
      <c r="J23" s="211" t="n">
        <f aca="false">IF(ISNUMBER(H23),IF(ISERROR(VLOOKUP($A23,'[1]liste reference'!$A$7:$P$904,4,0)),IF(ISERROR(VLOOKUP($A23,'[1]liste reference'!$B$7:$P$904,3,0)),"",VLOOKUP($A23,'[1]liste reference'!$B$7:$P$904,3,0)),VLOOKUP($A23,'[1]liste reference'!$A$7:$P$904,4,0)),"")</f>
        <v>1</v>
      </c>
      <c r="K23" s="212" t="str">
        <f aca="false">IF(A23="NEWCOD",IF(AB23="","Remplir le champs 'Nouveau taxa' svp.",$AB23),IF(ISTEXT($E23),"DEJA SAISI !",IF(A23="","",IF(ISERROR(VLOOKUP($A23,'[1]liste reference'!$A$7:$D$904,2,0)),IF(ISERROR(VLOOKUP($A23,'[1]liste reference'!$B$7:$D$904,1,0)),"code non répertorié ou synonyme",VLOOKUP($A23,'[1]liste reference'!$B$7:$D$904,1,0)),VLOOKUP(A23,'[1]liste reference'!$A$7:$D$904,2,0)))))</f>
        <v>Cladophora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!",IF($A23="","",IF(ISERROR(VLOOKUP($A23,'[1]liste reference'!A$1:S$1048576,19,FALSE())),IF(ISERROR(VLOOKUP($A23,'[1]liste reference'!B$1:S$1048576,19,FALSE())),"",VLOOKUP($A23,'[1]liste reference'!B$1:S$1048576,19,FALSE())),VLOOKUP($A23,'[1]liste reference'!A$1:S$1048576,19,FALSE())))))</f>
        <v>1124</v>
      </c>
      <c r="Q23" s="216" t="n">
        <f aca="false">IF(ISTEXT(H23),"",(B23*$B$7/100)+(C23*$C$7/100))</f>
        <v>37.382</v>
      </c>
      <c r="R23" s="217" t="n">
        <f aca="false">IF(OR(ISTEXT(H23),Q23=0),"",IF(Q23&lt;0.1,1,IF(Q23&lt;1,2,IF(Q23&lt;10,3,IF(Q23&lt;50,4,IF(Q23&gt;=50,5,""))))))</f>
        <v>4</v>
      </c>
      <c r="S23" s="217" t="n">
        <f aca="false">IF(ISERROR(R23*I23),0,R23*I23)</f>
        <v>24</v>
      </c>
      <c r="T23" s="217" t="n">
        <f aca="false">IF(ISERROR(R23*I23*J23),0,R23*I23*J23)</f>
        <v>24</v>
      </c>
      <c r="U23" s="217" t="n">
        <f aca="false">IF(ISERROR(R23*J23),0,R23*J23)</f>
        <v>4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IF(A23="new.cod","NEWCOD",IF(AND((Z23=""),ISTEXT(A23)),A23,IF(Z23="","",INDEX('[1]liste reference'!$A$8:$A$904,Z23))))</f>
        <v>CLASPX</v>
      </c>
      <c r="Z23" s="10" t="n">
        <f aca="false">IF(ISERROR(MATCH(A23,'[1]liste reference'!$A$8:$A$904,0)),IF(ISERROR(MATCH(A23,'[1]liste reference'!$B$8:$B$904,0)),"",(MATCH(A23,'[1]liste reference'!$B$8:$B$904,0))),(MATCH(A23,'[1]liste reference'!$A$8:$A$904,0)))</f>
        <v>23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78</v>
      </c>
      <c r="B24" s="224" t="n">
        <v>0.74</v>
      </c>
      <c r="C24" s="225" t="n">
        <v>0</v>
      </c>
      <c r="D24" s="207" t="str">
        <f aca="false">IF(ISERROR(VLOOKUP($A24,'[1]liste reference'!$A$7:$D$904,2,0)),IF(ISERROR(VLOOKUP($A24,'[1]liste reference'!$B$7:$D$904,1,0)),"",VLOOKUP($A24,'[1]liste reference'!$B$7:$D$904,1,0)),VLOOKUP($A24,'[1]liste reference'!$A$7:$D$904,2,0))</f>
        <v>Oedogonium sp.</v>
      </c>
      <c r="E24" s="226" t="e">
        <f aca="false">IF(D24="",0,VLOOKUP(D24,D$22:D23,1,0))</f>
        <v>#N/A</v>
      </c>
      <c r="F24" s="227" t="n">
        <f aca="false">($B24*$B$7+$C24*$C$7)/100</f>
        <v>0.518</v>
      </c>
      <c r="G24" s="209" t="str">
        <f aca="false">IF(A24="","",IF(ISERROR(VLOOKUP($A24,'[1]liste reference'!$A$7:$P$904,13,0)),IF(ISERROR(VLOOKUP($A24,'[1]liste reference'!$B$7:$P$904,12,0)),"    -",VLOOKUP($A24,'[1]liste reference'!$B$7:$P$904,12,0)),VLOOKUP($A24,'[1]liste reference'!$A$7:$P$904,13,0)))</f>
        <v>ALG</v>
      </c>
      <c r="H24" s="210" t="n">
        <f aca="false">IF(A24="","x",IF(ISERROR(VLOOKUP($A24,'[1]liste reference'!$A$8:$P$904,14,0)),IF(ISERROR(VLOOKUP($A24,'[1]liste reference'!$B$8:$P$904,13,0)),"x",VLOOKUP($A24,'[1]liste reference'!$B$8:$P$904,13,0)),VLOOKUP($A24,'[1]liste reference'!$A$8:$P$904,14,0)))</f>
        <v>2</v>
      </c>
      <c r="I24" s="211" t="n">
        <f aca="false">IF(ISNUMBER(H24),IF(ISERROR(VLOOKUP($A24,'[1]liste reference'!$A$7:$P$904,3,0)),IF(ISERROR(VLOOKUP($A24,'[1]liste reference'!$B$7:$P$904,2,0)),"",VLOOKUP($A24,'[1]liste reference'!$B$7:$P$904,2,0)),VLOOKUP($A24,'[1]liste reference'!$A$7:$P$904,3,0)),"")</f>
        <v>6</v>
      </c>
      <c r="J24" s="211" t="n">
        <f aca="false">IF(ISNUMBER(H24),IF(ISERROR(VLOOKUP($A24,'[1]liste reference'!$A$7:$P$904,4,0)),IF(ISERROR(VLOOKUP($A24,'[1]liste reference'!$B$7:$P$904,3,0)),"",VLOOKUP($A24,'[1]liste reference'!$B$7:$P$904,3,0)),VLOOKUP($A24,'[1]liste reference'!$A$7:$P$904,4,0)),"")</f>
        <v>2</v>
      </c>
      <c r="K24" s="212" t="str">
        <f aca="false">IF(A24="NEWCOD",IF(AB24="","Remplir le champs 'Nouveau taxa' svp.",$AB24),IF(ISTEXT($E24),"DEJA SAISI !",IF(A24="","",IF(ISERROR(VLOOKUP($A24,'[1]liste reference'!$A$7:$D$904,2,0)),IF(ISERROR(VLOOKUP($A24,'[1]liste reference'!$B$7:$D$904,1,0)),"code non répertorié ou synonyme",VLOOKUP($A24,'[1]liste reference'!$B$7:$D$904,1,0)),VLOOKUP(A24,'[1]liste reference'!$A$7:$D$904,2,0)))))</f>
        <v>Oedogonium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!",IF($A24="","",IF(ISERROR(VLOOKUP($A24,'[1]liste reference'!A$1:S$1048576,19,FALSE())),IF(ISERROR(VLOOKUP($A24,'[1]liste reference'!B$1:S$1048576,19,FALSE())),"",VLOOKUP($A24,'[1]liste reference'!B$1:S$1048576,19,FALSE())),VLOOKUP($A24,'[1]liste reference'!A$1:S$1048576,19,FALSE())))))</f>
        <v>1134</v>
      </c>
      <c r="Q24" s="216" t="n">
        <f aca="false">IF(ISTEXT(H24),"",(B24*$B$7/100)+(C24*$C$7/100))</f>
        <v>0.518</v>
      </c>
      <c r="R24" s="217" t="n">
        <f aca="false">IF(OR(ISTEXT(H24),Q24=0),"",IF(Q24&lt;0.1,1,IF(Q24&lt;1,2,IF(Q24&lt;10,3,IF(Q24&lt;50,4,IF(Q24&gt;=50,5,""))))))</f>
        <v>2</v>
      </c>
      <c r="S24" s="217" t="n">
        <f aca="false">IF(ISERROR(R24*I24),0,R24*I24)</f>
        <v>12</v>
      </c>
      <c r="T24" s="217" t="n">
        <f aca="false">IF(ISERROR(R24*I24*J24),0,R24*I24*J24)</f>
        <v>24</v>
      </c>
      <c r="U24" s="229" t="n">
        <f aca="false">IF(ISERROR(R24*J24),0,R24*J24)</f>
        <v>4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IF(A24="new.cod","NEWCOD",IF(AND((Z24=""),ISTEXT(A24)),A24,IF(Z24="","",INDEX('[1]liste reference'!$A$8:$A$904,Z24))))</f>
        <v>OEDSPX</v>
      </c>
      <c r="Z24" s="10" t="n">
        <f aca="false">IF(ISERROR(MATCH(A24,'[1]liste reference'!$A$8:$A$904,0)),IF(ISERROR(MATCH(A24,'[1]liste reference'!$B$8:$B$904,0)),"",(MATCH(A24,'[1]liste reference'!$B$8:$B$904,0))),(MATCH(A24,'[1]liste reference'!$A$8:$A$904,0)))</f>
        <v>55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79</v>
      </c>
      <c r="B25" s="224" t="n">
        <v>0.06</v>
      </c>
      <c r="C25" s="225" t="n">
        <v>0</v>
      </c>
      <c r="D25" s="207" t="str">
        <f aca="false">IF(ISERROR(VLOOKUP($A25,'[1]liste reference'!$A$7:$D$904,2,0)),IF(ISERROR(VLOOKUP($A25,'[1]liste reference'!$B$7:$D$904,1,0)),"",VLOOKUP($A25,'[1]liste reference'!$B$7:$D$904,1,0)),VLOOKUP($A25,'[1]liste reference'!$A$7:$D$904,2,0))</f>
        <v>Phormidium sp.</v>
      </c>
      <c r="E25" s="226" t="e">
        <f aca="false">IF(D25="",0,VLOOKUP(D25,D$22:D24,1,0))</f>
        <v>#N/A</v>
      </c>
      <c r="F25" s="227" t="n">
        <f aca="false">($B25*$B$7+$C25*$C$7)/100</f>
        <v>0.042</v>
      </c>
      <c r="G25" s="209" t="str">
        <f aca="false">IF(A25="","",IF(ISERROR(VLOOKUP($A25,'[1]liste reference'!$A$7:$P$904,13,0)),IF(ISERROR(VLOOKUP($A25,'[1]liste reference'!$B$7:$P$904,12,0)),"    -",VLOOKUP($A25,'[1]liste reference'!$B$7:$P$904,12,0)),VLOOKUP($A25,'[1]liste reference'!$A$7:$P$904,13,0)))</f>
        <v>ALG</v>
      </c>
      <c r="H25" s="210" t="n">
        <f aca="false">IF(A25="","x",IF(ISERROR(VLOOKUP($A25,'[1]liste reference'!$A$8:$P$904,14,0)),IF(ISERROR(VLOOKUP($A25,'[1]liste reference'!$B$8:$P$904,13,0)),"x",VLOOKUP($A25,'[1]liste reference'!$B$8:$P$904,13,0)),VLOOKUP($A25,'[1]liste reference'!$A$8:$P$904,14,0)))</f>
        <v>2</v>
      </c>
      <c r="I25" s="211" t="n">
        <f aca="false">IF(ISNUMBER(H25),IF(ISERROR(VLOOKUP($A25,'[1]liste reference'!$A$7:$P$904,3,0)),IF(ISERROR(VLOOKUP($A25,'[1]liste reference'!$B$7:$P$904,2,0)),"",VLOOKUP($A25,'[1]liste reference'!$B$7:$P$904,2,0)),VLOOKUP($A25,'[1]liste reference'!$A$7:$P$904,3,0)),"")</f>
        <v>13</v>
      </c>
      <c r="J25" s="211" t="n">
        <f aca="false">IF(ISNUMBER(H25),IF(ISERROR(VLOOKUP($A25,'[1]liste reference'!$A$7:$P$904,4,0)),IF(ISERROR(VLOOKUP($A25,'[1]liste reference'!$B$7:$P$904,3,0)),"",VLOOKUP($A25,'[1]liste reference'!$B$7:$P$904,3,0)),VLOOKUP($A25,'[1]liste reference'!$A$7:$P$904,4,0)),"")</f>
        <v>2</v>
      </c>
      <c r="K25" s="212" t="str">
        <f aca="false">IF(A25="NEWCOD",IF(AB25="","Remplir le champs 'Nouveau taxa' svp.",$AB25),IF(ISTEXT($E25),"DEJA SAISI !",IF(A25="","",IF(ISERROR(VLOOKUP($A25,'[1]liste reference'!$A$7:$D$904,2,0)),IF(ISERROR(VLOOKUP($A25,'[1]liste reference'!$B$7:$D$904,1,0)),"code non répertorié ou synonyme",VLOOKUP($A25,'[1]liste reference'!$B$7:$D$904,1,0)),VLOOKUP(A25,'[1]liste reference'!$A$7:$D$904,2,0)))))</f>
        <v>Phormidium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!",IF($A25="","",IF(ISERROR(VLOOKUP($A25,'[1]liste reference'!A$1:S$1048576,19,FALSE())),IF(ISERROR(VLOOKUP($A25,'[1]liste reference'!B$1:S$1048576,19,FALSE())),"",VLOOKUP($A25,'[1]liste reference'!B$1:S$1048576,19,FALSE())),VLOOKUP($A25,'[1]liste reference'!A$1:S$1048576,19,FALSE())))))</f>
        <v>6414</v>
      </c>
      <c r="Q25" s="216" t="n">
        <f aca="false">IF(ISTEXT(H25),"",(B25*$B$7/100)+(C25*$C$7/100))</f>
        <v>0.042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13</v>
      </c>
      <c r="T25" s="217" t="n">
        <f aca="false">IF(ISERROR(R25*I25*J25),0,R25*I25*J25)</f>
        <v>26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IF(A25="new.cod","NEWCOD",IF(AND((Z25=""),ISTEXT(A25)),A25,IF(Z25="","",INDEX('[1]liste reference'!$A$8:$A$904,Z25))))</f>
        <v>PHOSPX</v>
      </c>
      <c r="Z25" s="10" t="n">
        <f aca="false">IF(ISERROR(MATCH(A25,'[1]liste reference'!$A$8:$A$904,0)),IF(ISERROR(MATCH(A25,'[1]liste reference'!$B$8:$B$904,0)),"",(MATCH(A25,'[1]liste reference'!$B$8:$B$904,0))),(MATCH(A25,'[1]liste reference'!$A$8:$A$904,0)))</f>
        <v>57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80</v>
      </c>
      <c r="B26" s="224" t="n">
        <v>0.5</v>
      </c>
      <c r="C26" s="225" t="n">
        <v>0</v>
      </c>
      <c r="D26" s="207" t="str">
        <f aca="false">IF(ISERROR(VLOOKUP($A26,'[1]liste reference'!$A$7:$D$904,2,0)),IF(ISERROR(VLOOKUP($A26,'[1]liste reference'!$B$7:$D$904,1,0)),"",VLOOKUP($A26,'[1]liste reference'!$B$7:$D$904,1,0)),VLOOKUP($A26,'[1]liste reference'!$A$7:$D$904,2,0))</f>
        <v>Vaucheria sp.</v>
      </c>
      <c r="E26" s="226" t="e">
        <f aca="false">IF(D26="",0,VLOOKUP(D26,D$22:D25,1,0))</f>
        <v>#N/A</v>
      </c>
      <c r="F26" s="227" t="n">
        <f aca="false">($B26*$B$7+$C26*$C$7)/100</f>
        <v>0.35</v>
      </c>
      <c r="G26" s="209" t="str">
        <f aca="false">IF(A26="","",IF(ISERROR(VLOOKUP($A26,'[1]liste reference'!$A$7:$P$904,13,0)),IF(ISERROR(VLOOKUP($A26,'[1]liste reference'!$B$7:$P$904,12,0)),"    -",VLOOKUP($A26,'[1]liste reference'!$B$7:$P$904,12,0)),VLOOKUP($A26,'[1]liste reference'!$A$7:$P$904,13,0)))</f>
        <v>ALG</v>
      </c>
      <c r="H26" s="210" t="n">
        <f aca="false">IF(A26="","x",IF(ISERROR(VLOOKUP($A26,'[1]liste reference'!$A$8:$P$904,14,0)),IF(ISERROR(VLOOKUP($A26,'[1]liste reference'!$B$8:$P$904,13,0)),"x",VLOOKUP($A26,'[1]liste reference'!$B$8:$P$904,13,0)),VLOOKUP($A26,'[1]liste reference'!$A$8:$P$904,14,0)))</f>
        <v>2</v>
      </c>
      <c r="I26" s="211" t="n">
        <f aca="false">IF(ISNUMBER(H26),IF(ISERROR(VLOOKUP($A26,'[1]liste reference'!$A$7:$P$904,3,0)),IF(ISERROR(VLOOKUP($A26,'[1]liste reference'!$B$7:$P$904,2,0)),"",VLOOKUP($A26,'[1]liste reference'!$B$7:$P$904,2,0)),VLOOKUP($A26,'[1]liste reference'!$A$7:$P$904,3,0)),"")</f>
        <v>4</v>
      </c>
      <c r="J26" s="211" t="n">
        <f aca="false">IF(ISNUMBER(H26),IF(ISERROR(VLOOKUP($A26,'[1]liste reference'!$A$7:$P$904,4,0)),IF(ISERROR(VLOOKUP($A26,'[1]liste reference'!$B$7:$P$904,3,0)),"",VLOOKUP($A26,'[1]liste reference'!$B$7:$P$904,3,0)),VLOOKUP($A26,'[1]liste reference'!$A$7:$P$904,4,0)),"")</f>
        <v>1</v>
      </c>
      <c r="K26" s="212" t="str">
        <f aca="false">IF(A26="NEWCOD",IF(AB26="","Remplir le champs 'Nouveau taxa' svp.",$AB26),IF(ISTEXT($E26),"DEJA SAISI !",IF(A26="","",IF(ISERROR(VLOOKUP($A26,'[1]liste reference'!$A$7:$D$904,2,0)),IF(ISERROR(VLOOKUP($A26,'[1]liste reference'!$B$7:$D$904,1,0)),"code non répertorié ou synonyme",VLOOKUP($A26,'[1]liste reference'!$B$7:$D$904,1,0)),VLOOKUP(A26,'[1]liste reference'!$A$7:$D$904,2,0)))))</f>
        <v>Vaucheria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!",IF($A26="","",IF(ISERROR(VLOOKUP($A26,'[1]liste reference'!A$1:S$1048576,19,FALSE())),IF(ISERROR(VLOOKUP($A26,'[1]liste reference'!B$1:S$1048576,19,FALSE())),"",VLOOKUP($A26,'[1]liste reference'!B$1:S$1048576,19,FALSE())),VLOOKUP($A26,'[1]liste reference'!A$1:S$1048576,19,FALSE())))))</f>
        <v>6193</v>
      </c>
      <c r="Q26" s="216" t="n">
        <f aca="false">IF(ISTEXT(H26),"",(B26*$B$7/100)+(C26*$C$7/100))</f>
        <v>0.35</v>
      </c>
      <c r="R26" s="217" t="n">
        <f aca="false">IF(OR(ISTEXT(H26),Q26=0),"",IF(Q26&lt;0.1,1,IF(Q26&lt;1,2,IF(Q26&lt;10,3,IF(Q26&lt;50,4,IF(Q26&gt;=50,5,""))))))</f>
        <v>2</v>
      </c>
      <c r="S26" s="217" t="n">
        <f aca="false">IF(ISERROR(R26*I26),0,R26*I26)</f>
        <v>8</v>
      </c>
      <c r="T26" s="217" t="n">
        <f aca="false">IF(ISERROR(R26*I26*J26),0,R26*I26*J26)</f>
        <v>8</v>
      </c>
      <c r="U26" s="229" t="n">
        <f aca="false">IF(ISERROR(R26*J26),0,R26*J26)</f>
        <v>2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IF(A26="new.cod","NEWCOD",IF(AND((Z26=""),ISTEXT(A26)),A26,IF(Z26="","",INDEX('[1]liste reference'!$A$8:$A$904,Z26))))</f>
        <v>VAUSPX</v>
      </c>
      <c r="Z26" s="10" t="n">
        <f aca="false">IF(ISERROR(MATCH(A26,'[1]liste reference'!$A$8:$A$904,0)),IF(ISERROR(MATCH(A26,'[1]liste reference'!$B$8:$B$904,0)),"",(MATCH(A26,'[1]liste reference'!$B$8:$B$904,0))),(MATCH(A26,'[1]liste reference'!$A$8:$A$904,0)))</f>
        <v>82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81</v>
      </c>
      <c r="B27" s="224" t="n">
        <v>0</v>
      </c>
      <c r="C27" s="225" t="n">
        <v>0.01</v>
      </c>
      <c r="D27" s="207" t="str">
        <f aca="false">IF(ISERROR(VLOOKUP($A27,'[1]liste reference'!$A$7:$D$904,2,0)),IF(ISERROR(VLOOKUP($A27,'[1]liste reference'!$B$7:$D$904,1,0)),"",VLOOKUP($A27,'[1]liste reference'!$B$7:$D$904,1,0)),VLOOKUP($A27,'[1]liste reference'!$A$7:$D$904,2,0))</f>
        <v>Pellia endiviifolia</v>
      </c>
      <c r="E27" s="226" t="e">
        <f aca="false">IF(D27="",0,VLOOKUP(D27,D$22:D26,1,0))</f>
        <v>#N/A</v>
      </c>
      <c r="F27" s="227" t="n">
        <f aca="false">($B27*$B$7+$C27*$C$7)/100</f>
        <v>0.003</v>
      </c>
      <c r="G27" s="209" t="str">
        <f aca="false">IF(A27="","",IF(ISERROR(VLOOKUP($A27,'[1]liste reference'!$A$7:$P$904,13,0)),IF(ISERROR(VLOOKUP($A27,'[1]liste reference'!$B$7:$P$904,12,0)),"    -",VLOOKUP($A27,'[1]liste reference'!$B$7:$P$904,12,0)),VLOOKUP($A27,'[1]liste reference'!$A$7:$P$904,13,0)))</f>
        <v>BRh</v>
      </c>
      <c r="H27" s="210" t="n">
        <f aca="false">IF(A27="","x",IF(ISERROR(VLOOKUP($A27,'[1]liste reference'!$A$8:$P$904,14,0)),IF(ISERROR(VLOOKUP($A27,'[1]liste reference'!$B$8:$P$904,13,0)),"x",VLOOKUP($A27,'[1]liste reference'!$B$8:$P$904,13,0)),VLOOKUP($A27,'[1]liste reference'!$A$8:$P$904,14,0)))</f>
        <v>4</v>
      </c>
      <c r="I27" s="211" t="str">
        <f aca="false">IF(ISNUMBER(H27),IF(ISERROR(VLOOKUP($A27,'[1]liste reference'!$A$7:$P$904,3,0)),IF(ISERROR(VLOOKUP($A27,'[1]liste reference'!$B$7:$P$904,2,0)),"",VLOOKUP($A27,'[1]liste reference'!$B$7:$P$904,2,0)),VLOOKUP($A27,'[1]liste reference'!$A$7:$P$904,3,0)),"")</f>
        <v/>
      </c>
      <c r="J27" s="211" t="str">
        <f aca="false">IF(ISNUMBER(H27),IF(ISERROR(VLOOKUP($A27,'[1]liste reference'!$A$7:$P$904,4,0)),IF(ISERROR(VLOOKUP($A27,'[1]liste reference'!$B$7:$P$904,3,0)),"",VLOOKUP($A27,'[1]liste reference'!$B$7:$P$904,3,0)),VLOOKUP($A27,'[1]liste reference'!$A$7:$P$904,4,0)),"")</f>
        <v/>
      </c>
      <c r="K27" s="212" t="str">
        <f aca="false">IF(A27="NEWCOD",IF(AB27="","Remplir le champs 'Nouveau taxa' svp.",$AB27),IF(ISTEXT($E27),"DEJA SAISI !",IF(A27="","",IF(ISERROR(VLOOKUP($A27,'[1]liste reference'!$A$7:$D$904,2,0)),IF(ISERROR(VLOOKUP($A27,'[1]liste reference'!$B$7:$D$904,1,0)),"code non répertorié ou synonyme",VLOOKUP($A27,'[1]liste reference'!$B$7:$D$904,1,0)),VLOOKUP(A27,'[1]liste reference'!$A$7:$D$904,2,0)))))</f>
        <v>Pellia endiviifolia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!",IF($A27="","",IF(ISERROR(VLOOKUP($A27,'[1]liste reference'!A$1:S$1048576,19,FALSE())),IF(ISERROR(VLOOKUP($A27,'[1]liste reference'!B$1:S$1048576,19,FALSE())),"",VLOOKUP($A27,'[1]liste reference'!B$1:S$1048576,19,FALSE())),VLOOKUP($A27,'[1]liste reference'!A$1:S$1048576,19,FALSE())))))</f>
        <v>1197</v>
      </c>
      <c r="Q27" s="216" t="n">
        <f aca="false">IF(ISTEXT(H27),"",(B27*$B$7/100)+(C27*$C$7/100))</f>
        <v>0.003</v>
      </c>
      <c r="R27" s="217" t="n">
        <f aca="false">IF(OR(ISTEXT(H27),Q27=0),"",IF(Q27&lt;0.1,1,IF(Q27&lt;1,2,IF(Q27&lt;10,3,IF(Q27&lt;50,4,IF(Q27&gt;=50,5,""))))))</f>
        <v>1</v>
      </c>
      <c r="S27" s="217" t="n">
        <f aca="false">IF(ISERROR(R27*I27),0,R27*I27)</f>
        <v>0</v>
      </c>
      <c r="T27" s="217" t="n">
        <f aca="false">IF(ISERROR(R27*I27*J27),0,R27*I27*J27)</f>
        <v>0</v>
      </c>
      <c r="U27" s="229" t="n">
        <f aca="false">IF(ISERROR(R27*J27),0,R27*J27)</f>
        <v>0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IF(A27="new.cod","NEWCOD",IF(AND((Z27=""),ISTEXT(A27)),A27,IF(Z27="","",INDEX('[1]liste reference'!$A$8:$A$904,Z27))))</f>
        <v>PELEND</v>
      </c>
      <c r="Z27" s="10" t="n">
        <f aca="false">IF(ISERROR(MATCH(A27,'[1]liste reference'!$A$8:$A$904,0)),IF(ISERROR(MATCH(A27,'[1]liste reference'!$B$8:$B$904,0)),"",(MATCH(A27,'[1]liste reference'!$B$8:$B$904,0))),(MATCH(A27,'[1]liste reference'!$A$8:$A$904,0)))</f>
        <v>120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82</v>
      </c>
      <c r="B28" s="224" t="n">
        <v>0.003</v>
      </c>
      <c r="C28" s="225" t="n">
        <v>0.04</v>
      </c>
      <c r="D28" s="207" t="str">
        <f aca="false">IF(ISERROR(VLOOKUP($A28,'[1]liste reference'!$A$7:$D$904,2,0)),IF(ISERROR(VLOOKUP($A28,'[1]liste reference'!$B$7:$D$904,1,0)),"",VLOOKUP($A28,'[1]liste reference'!$B$7:$D$904,1,0)),VLOOKUP($A28,'[1]liste reference'!$A$7:$D$904,2,0))</f>
        <v>Amblystegium riparium</v>
      </c>
      <c r="E28" s="226" t="e">
        <f aca="false">IF(D28="",0,VLOOKUP(D28,D$22:D27,1,0))</f>
        <v>#N/A</v>
      </c>
      <c r="F28" s="227" t="n">
        <f aca="false">($B28*$B$7+$C28*$C$7)/100</f>
        <v>0.0141</v>
      </c>
      <c r="G28" s="209" t="str">
        <f aca="false">IF(A28="","",IF(ISERROR(VLOOKUP($A28,'[1]liste reference'!$A$7:$P$904,13,0)),IF(ISERROR(VLOOKUP($A28,'[1]liste reference'!$B$7:$P$904,12,0)),"    -",VLOOKUP($A28,'[1]liste reference'!$B$7:$P$904,12,0)),VLOOKUP($A28,'[1]liste reference'!$A$7:$P$904,13,0)))</f>
        <v>BRm</v>
      </c>
      <c r="H28" s="210" t="n">
        <f aca="false">IF(A28="","x",IF(ISERROR(VLOOKUP($A28,'[1]liste reference'!$A$8:$P$904,14,0)),IF(ISERROR(VLOOKUP($A28,'[1]liste reference'!$B$8:$P$904,13,0)),"x",VLOOKUP($A28,'[1]liste reference'!$B$8:$P$904,13,0)),VLOOKUP($A28,'[1]liste reference'!$A$8:$P$904,14,0)))</f>
        <v>5</v>
      </c>
      <c r="I28" s="211" t="n">
        <f aca="false">IF(ISNUMBER(H28),IF(ISERROR(VLOOKUP($A28,'[1]liste reference'!$A$7:$P$904,3,0)),IF(ISERROR(VLOOKUP($A28,'[1]liste reference'!$B$7:$P$904,2,0)),"",VLOOKUP($A28,'[1]liste reference'!$B$7:$P$904,2,0)),VLOOKUP($A28,'[1]liste reference'!$A$7:$P$904,3,0)),"")</f>
        <v>5</v>
      </c>
      <c r="J28" s="211" t="n">
        <f aca="false">IF(ISNUMBER(H28),IF(ISERROR(VLOOKUP($A28,'[1]liste reference'!$A$7:$P$904,4,0)),IF(ISERROR(VLOOKUP($A28,'[1]liste reference'!$B$7:$P$904,3,0)),"",VLOOKUP($A28,'[1]liste reference'!$B$7:$P$904,3,0)),VLOOKUP($A28,'[1]liste reference'!$A$7:$P$904,4,0)),"")</f>
        <v>2</v>
      </c>
      <c r="K28" s="212" t="str">
        <f aca="false">IF(A28="NEWCOD",IF(AB28="","Remplir le champs 'Nouveau taxa' svp.",$AB28),IF(ISTEXT($E28),"DEJA SAISI !",IF(A28="","",IF(ISERROR(VLOOKUP($A28,'[1]liste reference'!$A$7:$D$904,2,0)),IF(ISERROR(VLOOKUP($A28,'[1]liste reference'!$B$7:$D$904,1,0)),"code non répertorié ou synonyme",VLOOKUP($A28,'[1]liste reference'!$B$7:$D$904,1,0)),VLOOKUP(A28,'[1]liste reference'!$A$7:$D$904,2,0)))))</f>
        <v>Amblystegium riparium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!",IF($A28="","",IF(ISERROR(VLOOKUP($A28,'[1]liste reference'!A$1:S$1048576,19,FALSE())),IF(ISERROR(VLOOKUP($A28,'[1]liste reference'!B$1:S$1048576,19,FALSE())),"",VLOOKUP($A28,'[1]liste reference'!B$1:S$1048576,19,FALSE())),VLOOKUP($A28,'[1]liste reference'!A$1:S$1048576,19,FALSE())))))</f>
        <v>1219</v>
      </c>
      <c r="Q28" s="216" t="n">
        <f aca="false">IF(ISTEXT(H28),"",(B28*$B$7/100)+(C28*$C$7/100))</f>
        <v>0.0141</v>
      </c>
      <c r="R28" s="217" t="n">
        <f aca="false">IF(OR(ISTEXT(H28),Q28=0),"",IF(Q28&lt;0.1,1,IF(Q28&lt;1,2,IF(Q28&lt;10,3,IF(Q28&lt;50,4,IF(Q28&gt;=50,5,""))))))</f>
        <v>1</v>
      </c>
      <c r="S28" s="217" t="n">
        <f aca="false">IF(ISERROR(R28*I28),0,R28*I28)</f>
        <v>5</v>
      </c>
      <c r="T28" s="217" t="n">
        <f aca="false">IF(ISERROR(R28*I28*J28),0,R28*I28*J28)</f>
        <v>10</v>
      </c>
      <c r="U28" s="229" t="n">
        <f aca="false">IF(ISERROR(R28*J28),0,R28*J28)</f>
        <v>2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IF(A28="new.cod","NEWCOD",IF(AND((Z28=""),ISTEXT(A28)),A28,IF(Z28="","",INDEX('[1]liste reference'!$A$8:$A$904,Z28))))</f>
        <v>AMBRIP</v>
      </c>
      <c r="Z28" s="10" t="n">
        <f aca="false">IF(ISERROR(MATCH(A28,'[1]liste reference'!$A$8:$A$904,0)),IF(ISERROR(MATCH(A28,'[1]liste reference'!$B$8:$B$904,0)),"",(MATCH(A28,'[1]liste reference'!$B$8:$B$904,0))),(MATCH(A28,'[1]liste reference'!$A$8:$A$904,0)))</f>
        <v>148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0.007</v>
      </c>
      <c r="C29" s="225" t="n">
        <v>0.21</v>
      </c>
      <c r="D29" s="207" t="str">
        <f aca="false">IF(ISERROR(VLOOKUP($A29,'[1]liste reference'!$A$7:$D$904,2,0)),IF(ISERROR(VLOOKUP($A29,'[1]liste reference'!$B$7:$D$904,1,0)),"",VLOOKUP($A29,'[1]liste reference'!$B$7:$D$904,1,0)),VLOOKUP($A29,'[1]liste reference'!$A$7:$D$904,2,0))</f>
        <v>Fissidens crassipes</v>
      </c>
      <c r="E29" s="226" t="e">
        <f aca="false">IF(D29="",0,VLOOKUP(D29,D$22:D28,1,0))</f>
        <v>#N/A</v>
      </c>
      <c r="F29" s="227" t="n">
        <f aca="false">($B29*$B$7+$C29*$C$7)/100</f>
        <v>0.0679</v>
      </c>
      <c r="G29" s="209" t="str">
        <f aca="false">IF(A29="","",IF(ISERROR(VLOOKUP($A29,'[1]liste reference'!$A$7:$P$904,13,0)),IF(ISERROR(VLOOKUP($A29,'[1]liste reference'!$B$7:$P$904,12,0)),"    -",VLOOKUP($A29,'[1]liste reference'!$B$7:$P$904,12,0)),VLOOKUP($A29,'[1]liste reference'!$A$7:$P$904,13,0)))</f>
        <v>BRm</v>
      </c>
      <c r="H29" s="210" t="n">
        <f aca="false">IF(A29="","x",IF(ISERROR(VLOOKUP($A29,'[1]liste reference'!$A$8:$P$904,14,0)),IF(ISERROR(VLOOKUP($A29,'[1]liste reference'!$B$8:$P$904,13,0)),"x",VLOOKUP($A29,'[1]liste reference'!$B$8:$P$904,13,0)),VLOOKUP($A29,'[1]liste reference'!$A$8:$P$904,14,0)))</f>
        <v>5</v>
      </c>
      <c r="I29" s="211" t="n">
        <f aca="false">IF(ISNUMBER(H29),IF(ISERROR(VLOOKUP($A29,'[1]liste reference'!$A$7:$P$904,3,0)),IF(ISERROR(VLOOKUP($A29,'[1]liste reference'!$B$7:$P$904,2,0)),"",VLOOKUP($A29,'[1]liste reference'!$B$7:$P$904,2,0)),VLOOKUP($A29,'[1]liste reference'!$A$7:$P$904,3,0)),"")</f>
        <v>12</v>
      </c>
      <c r="J29" s="211" t="n">
        <f aca="false">IF(ISNUMBER(H29),IF(ISERROR(VLOOKUP($A29,'[1]liste reference'!$A$7:$P$904,4,0)),IF(ISERROR(VLOOKUP($A29,'[1]liste reference'!$B$7:$P$904,3,0)),"",VLOOKUP($A29,'[1]liste reference'!$B$7:$P$904,3,0)),VLOOKUP($A29,'[1]liste reference'!$A$7:$P$904,4,0)),"")</f>
        <v>2</v>
      </c>
      <c r="K29" s="212" t="str">
        <f aca="false">IF(A29="NEWCOD",IF(AB29="","Remplir le champs 'Nouveau taxa' svp.",$AB29),IF(ISTEXT($E29),"DEJA SAISI !",IF(A29="","",IF(ISERROR(VLOOKUP($A29,'[1]liste reference'!$A$7:$D$904,2,0)),IF(ISERROR(VLOOKUP($A29,'[1]liste reference'!$B$7:$D$904,1,0)),"code non répertorié ou synonyme",VLOOKUP($A29,'[1]liste reference'!$B$7:$D$904,1,0)),VLOOKUP(A29,'[1]liste reference'!$A$7:$D$904,2,0)))))</f>
        <v>Fissidens crassipes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!",IF($A29="","",IF(ISERROR(VLOOKUP($A29,'[1]liste reference'!A$1:S$1048576,19,FALSE())),IF(ISERROR(VLOOKUP($A29,'[1]liste reference'!B$1:S$1048576,19,FALSE())),"",VLOOKUP($A29,'[1]liste reference'!B$1:S$1048576,19,FALSE())),VLOOKUP($A29,'[1]liste reference'!A$1:S$1048576,19,FALSE())))))</f>
        <v>1294</v>
      </c>
      <c r="Q29" s="216" t="n">
        <f aca="false">IF(ISTEXT(H29),"",(B29*$B$7/100)+(C29*$C$7/100))</f>
        <v>0.0679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12</v>
      </c>
      <c r="T29" s="217" t="n">
        <f aca="false">IF(ISERROR(R29*I29*J29),0,R29*I29*J29)</f>
        <v>24</v>
      </c>
      <c r="U29" s="229" t="n">
        <f aca="false">IF(ISERROR(R29*J29),0,R29*J29)</f>
        <v>2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IF(A29="new.cod","NEWCOD",IF(AND((Z29=""),ISTEXT(A29)),A29,IF(Z29="","",INDEX('[1]liste reference'!$A$8:$A$904,Z29))))</f>
        <v>FISCRA</v>
      </c>
      <c r="Z29" s="10" t="n">
        <f aca="false">IF(ISERROR(MATCH(A29,'[1]liste reference'!$A$8:$A$904,0)),IF(ISERROR(MATCH(A29,'[1]liste reference'!$B$8:$B$904,0)),"",(MATCH(A29,'[1]liste reference'!$B$8:$B$904,0))),(MATCH(A29,'[1]liste reference'!$A$8:$A$904,0)))</f>
        <v>197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0.11</v>
      </c>
      <c r="C30" s="225" t="n">
        <v>0</v>
      </c>
      <c r="D30" s="207" t="str">
        <f aca="false">IF(ISERROR(VLOOKUP($A30,'[1]liste reference'!$A$7:$D$904,2,0)),IF(ISERROR(VLOOKUP($A30,'[1]liste reference'!$B$7:$D$904,1,0)),"",VLOOKUP($A30,'[1]liste reference'!$B$7:$D$904,1,0)),VLOOKUP($A30,'[1]liste reference'!$A$7:$D$904,2,0))</f>
        <v>Rhynchostegium riparioides</v>
      </c>
      <c r="E30" s="226" t="e">
        <f aca="false">IF(D30="",0,VLOOKUP(D30,D$22:D29,1,0))</f>
        <v>#N/A</v>
      </c>
      <c r="F30" s="227" t="n">
        <f aca="false">($B30*$B$7+$C30*$C$7)/100</f>
        <v>0.077</v>
      </c>
      <c r="G30" s="209" t="str">
        <f aca="false">IF(A30="","",IF(ISERROR(VLOOKUP($A30,'[1]liste reference'!$A$7:$P$904,13,0)),IF(ISERROR(VLOOKUP($A30,'[1]liste reference'!$B$7:$P$904,12,0)),"    -",VLOOKUP($A30,'[1]liste reference'!$B$7:$P$904,12,0)),VLOOKUP($A30,'[1]liste reference'!$A$7:$P$904,13,0)))</f>
        <v>BRm</v>
      </c>
      <c r="H30" s="210" t="n">
        <f aca="false">IF(A30="","x",IF(ISERROR(VLOOKUP($A30,'[1]liste reference'!$A$8:$P$904,14,0)),IF(ISERROR(VLOOKUP($A30,'[1]liste reference'!$B$8:$P$904,13,0)),"x",VLOOKUP($A30,'[1]liste reference'!$B$8:$P$904,13,0)),VLOOKUP($A30,'[1]liste reference'!$A$8:$P$904,14,0)))</f>
        <v>5</v>
      </c>
      <c r="I30" s="211" t="n">
        <f aca="false">IF(ISNUMBER(H30),IF(ISERROR(VLOOKUP($A30,'[1]liste reference'!$A$7:$P$904,3,0)),IF(ISERROR(VLOOKUP($A30,'[1]liste reference'!$B$7:$P$904,2,0)),"",VLOOKUP($A30,'[1]liste reference'!$B$7:$P$904,2,0)),VLOOKUP($A30,'[1]liste reference'!$A$7:$P$904,3,0)),"")</f>
        <v>12</v>
      </c>
      <c r="J30" s="211" t="n">
        <f aca="false">IF(ISNUMBER(H30),IF(ISERROR(VLOOKUP($A30,'[1]liste reference'!$A$7:$P$904,4,0)),IF(ISERROR(VLOOKUP($A30,'[1]liste reference'!$B$7:$P$904,3,0)),"",VLOOKUP($A30,'[1]liste reference'!$B$7:$P$904,3,0)),VLOOKUP($A30,'[1]liste reference'!$A$7:$P$904,4,0)),"")</f>
        <v>1</v>
      </c>
      <c r="K30" s="212" t="str">
        <f aca="false">IF(A30="NEWCOD",IF(AB30="","Remplir le champs 'Nouveau taxa' svp.",$AB30),IF(ISTEXT($E30),"DEJA SAISI !",IF(A30="","",IF(ISERROR(VLOOKUP($A30,'[1]liste reference'!$A$7:$D$904,2,0)),IF(ISERROR(VLOOKUP($A30,'[1]liste reference'!$B$7:$D$904,1,0)),"code non répertorié ou synonyme",VLOOKUP($A30,'[1]liste reference'!$B$7:$D$904,1,0)),VLOOKUP(A30,'[1]liste reference'!$A$7:$D$904,2,0)))))</f>
        <v>Rhynchostegium riparioides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!",IF($A30="","",IF(ISERROR(VLOOKUP($A30,'[1]liste reference'!A$1:S$1048576,19,FALSE())),IF(ISERROR(VLOOKUP($A30,'[1]liste reference'!B$1:S$1048576,19,FALSE())),"",VLOOKUP($A30,'[1]liste reference'!B$1:S$1048576,19,FALSE())),VLOOKUP($A30,'[1]liste reference'!A$1:S$1048576,19,FALSE())))))</f>
        <v>1268</v>
      </c>
      <c r="Q30" s="216" t="n">
        <f aca="false">IF(ISTEXT(H30),"",(B30*$B$7/100)+(C30*$C$7/100))</f>
        <v>0.077</v>
      </c>
      <c r="R30" s="217" t="n">
        <f aca="false">IF(OR(ISTEXT(H30),Q30=0),"",IF(Q30&lt;0.1,1,IF(Q30&lt;1,2,IF(Q30&lt;10,3,IF(Q30&lt;50,4,IF(Q30&gt;=50,5,""))))))</f>
        <v>1</v>
      </c>
      <c r="S30" s="217" t="n">
        <f aca="false">IF(ISERROR(R30*I30),0,R30*I30)</f>
        <v>12</v>
      </c>
      <c r="T30" s="217" t="n">
        <f aca="false">IF(ISERROR(R30*I30*J30),0,R30*I30*J30)</f>
        <v>12</v>
      </c>
      <c r="U30" s="229" t="n">
        <f aca="false">IF(ISERROR(R30*J30),0,R30*J30)</f>
        <v>1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IF(A30="new.cod","NEWCOD",IF(AND((Z30=""),ISTEXT(A30)),A30,IF(Z30="","",INDEX('[1]liste reference'!$A$8:$A$904,Z30))))</f>
        <v>RHYRIP</v>
      </c>
      <c r="Z30" s="10" t="n">
        <f aca="false">IF(ISERROR(MATCH(A30,'[1]liste reference'!$A$8:$A$904,0)),IF(ISERROR(MATCH(A30,'[1]liste reference'!$B$8:$B$904,0)),"",(MATCH(A30,'[1]liste reference'!$B$8:$B$904,0))),(MATCH(A30,'[1]liste reference'!$A$8:$A$904,0)))</f>
        <v>252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85</v>
      </c>
      <c r="B31" s="224" t="n">
        <v>0</v>
      </c>
      <c r="C31" s="225" t="n">
        <v>0.01</v>
      </c>
      <c r="D31" s="207" t="str">
        <f aca="false">IF(ISERROR(VLOOKUP($A31,'[1]liste reference'!$A$7:$D$904,2,0)),IF(ISERROR(VLOOKUP($A31,'[1]liste reference'!$B$7:$D$904,1,0)),"",VLOOKUP($A31,'[1]liste reference'!$B$7:$D$904,1,0)),VLOOKUP($A31,'[1]liste reference'!$A$7:$D$904,2,0))</f>
        <v>Scirpus sylvaticus</v>
      </c>
      <c r="E31" s="226" t="e">
        <f aca="false">IF(D31="",0,VLOOKUP(D31,D$22:D30,1,0))</f>
        <v>#N/A</v>
      </c>
      <c r="F31" s="227" t="n">
        <f aca="false">($B31*$B$7+$C31*$C$7)/100</f>
        <v>0.003</v>
      </c>
      <c r="G31" s="209" t="str">
        <f aca="false">IF(A31="","",IF(ISERROR(VLOOKUP($A31,'[1]liste reference'!$A$7:$P$904,13,0)),IF(ISERROR(VLOOKUP($A31,'[1]liste reference'!$B$7:$P$904,12,0)),"    -",VLOOKUP($A31,'[1]liste reference'!$B$7:$P$904,12,0)),VLOOKUP($A31,'[1]liste reference'!$A$7:$P$904,13,0)))</f>
        <v>PHe</v>
      </c>
      <c r="H31" s="210" t="n">
        <f aca="false">IF(A31="","x",IF(ISERROR(VLOOKUP($A31,'[1]liste reference'!$A$8:$P$904,14,0)),IF(ISERROR(VLOOKUP($A31,'[1]liste reference'!$B$8:$P$904,13,0)),"x",VLOOKUP($A31,'[1]liste reference'!$B$8:$P$904,13,0)),VLOOKUP($A31,'[1]liste reference'!$A$8:$P$904,14,0)))</f>
        <v>8</v>
      </c>
      <c r="I31" s="211" t="n">
        <f aca="false">IF(ISNUMBER(H31),IF(ISERROR(VLOOKUP($A31,'[1]liste reference'!$A$7:$P$904,3,0)),IF(ISERROR(VLOOKUP($A31,'[1]liste reference'!$B$7:$P$904,2,0)),"",VLOOKUP($A31,'[1]liste reference'!$B$7:$P$904,2,0)),VLOOKUP($A31,'[1]liste reference'!$A$7:$P$904,3,0)),"")</f>
        <v>10</v>
      </c>
      <c r="J31" s="211" t="n">
        <f aca="false">IF(ISNUMBER(H31),IF(ISERROR(VLOOKUP($A31,'[1]liste reference'!$A$7:$P$904,4,0)),IF(ISERROR(VLOOKUP($A31,'[1]liste reference'!$B$7:$P$904,3,0)),"",VLOOKUP($A31,'[1]liste reference'!$B$7:$P$904,3,0)),VLOOKUP($A31,'[1]liste reference'!$A$7:$P$904,4,0)),"")</f>
        <v>2</v>
      </c>
      <c r="K31" s="212" t="str">
        <f aca="false">IF(A31="NEWCOD",IF(AB31="","Remplir le champs 'Nouveau taxa' svp.",$AB31),IF(ISTEXT($E31),"DEJA SAISI !",IF(A31="","",IF(ISERROR(VLOOKUP($A31,'[1]liste reference'!$A$7:$D$904,2,0)),IF(ISERROR(VLOOKUP($A31,'[1]liste reference'!$B$7:$D$904,1,0)),"code non répertorié ou synonyme",VLOOKUP($A31,'[1]liste reference'!$B$7:$D$904,1,0)),VLOOKUP(A31,'[1]liste reference'!$A$7:$D$904,2,0)))))</f>
        <v>Scirpus sylvaticus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!",IF($A31="","",IF(ISERROR(VLOOKUP($A31,'[1]liste reference'!A$1:S$1048576,19,FALSE())),IF(ISERROR(VLOOKUP($A31,'[1]liste reference'!B$1:S$1048576,19,FALSE())),"",VLOOKUP($A31,'[1]liste reference'!B$1:S$1048576,19,FALSE())),VLOOKUP($A31,'[1]liste reference'!A$1:S$1048576,19,FALSE())))))</f>
        <v>1525</v>
      </c>
      <c r="Q31" s="216" t="n">
        <f aca="false">IF(ISTEXT(H31),"",(B31*$B$7/100)+(C31*$C$7/100))</f>
        <v>0.003</v>
      </c>
      <c r="R31" s="217" t="n">
        <f aca="false">IF(OR(ISTEXT(H31),Q31=0),"",IF(Q31&lt;0.1,1,IF(Q31&lt;1,2,IF(Q31&lt;10,3,IF(Q31&lt;50,4,IF(Q31&gt;=50,5,""))))))</f>
        <v>1</v>
      </c>
      <c r="S31" s="217" t="n">
        <f aca="false">IF(ISERROR(R31*I31),0,R31*I31)</f>
        <v>10</v>
      </c>
      <c r="T31" s="217" t="n">
        <f aca="false">IF(ISERROR(R31*I31*J31),0,R31*I31*J31)</f>
        <v>20</v>
      </c>
      <c r="U31" s="229" t="n">
        <f aca="false">IF(ISERROR(R31*J31),0,R31*J31)</f>
        <v>2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IF(A31="new.cod","NEWCOD",IF(AND((Z31=""),ISTEXT(A31)),A31,IF(Z31="","",INDEX('[1]liste reference'!$A$8:$A$904,Z31))))</f>
        <v>SCISYL</v>
      </c>
      <c r="Z31" s="10" t="n">
        <f aca="false">IF(ISERROR(MATCH(A31,'[1]liste reference'!$A$8:$A$904,0)),IF(ISERROR(MATCH(A31,'[1]liste reference'!$B$8:$B$904,0)),"",(MATCH(A31,'[1]liste reference'!$B$8:$B$904,0))),(MATCH(A31,'[1]liste reference'!$A$8:$A$904,0)))</f>
        <v>665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IF(ISERROR(VLOOKUP($A32,'[1]liste reference'!$A$7:$D$904,2,0)),IF(ISERROR(VLOOKUP($A32,'[1]liste reference'!$B$7:$D$904,1,0)),"",VLOOKUP($A32,'[1]liste reference'!$B$7:$D$904,1,0)),VLOOKUP($A32,'[1]liste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IF(A32="","",IF(ISERROR(VLOOKUP($A32,'[1]liste reference'!$A$7:$P$904,13,0)),IF(ISERROR(VLOOKUP($A32,'[1]liste reference'!$B$7:$P$904,12,0)),"    -",VLOOKUP($A32,'[1]liste reference'!$B$7:$P$904,12,0)),VLOOKUP($A32,'[1]liste reference'!$A$7:$P$904,13,0)))</f>
        <v/>
      </c>
      <c r="H32" s="210" t="str">
        <f aca="false">IF(A32="","x",IF(ISERROR(VLOOKUP($A32,'[1]liste reference'!$A$8:$P$904,14,0)),IF(ISERROR(VLOOKUP($A32,'[1]liste reference'!$B$8:$P$904,13,0)),"x",VLOOKUP($A32,'[1]liste reference'!$B$8:$P$904,13,0)),VLOOKUP($A32,'[1]liste reference'!$A$8:$P$904,14,0)))</f>
        <v>x</v>
      </c>
      <c r="I32" s="211" t="str">
        <f aca="false">IF(ISNUMBER(H32),IF(ISERROR(VLOOKUP($A32,'[1]liste reference'!$A$7:$P$904,3,0)),IF(ISERROR(VLOOKUP($A32,'[1]liste reference'!$B$7:$P$904,2,0)),"",VLOOKUP($A32,'[1]liste reference'!$B$7:$P$904,2,0)),VLOOKUP($A32,'[1]liste reference'!$A$7:$P$904,3,0)),"")</f>
        <v/>
      </c>
      <c r="J32" s="211" t="str">
        <f aca="false">IF(ISNUMBER(H32),IF(ISERROR(VLOOKUP($A32,'[1]liste reference'!$A$7:$P$904,4,0)),IF(ISERROR(VLOOKUP($A32,'[1]liste reference'!$B$7:$P$904,3,0)),"",VLOOKUP($A32,'[1]liste reference'!$B$7:$P$904,3,0)),VLOOKUP($A32,'[1]liste reference'!$A$7:$P$904,4,0)),"")</f>
        <v/>
      </c>
      <c r="K32" s="212" t="str">
        <f aca="false">IF(A32="NEWCOD",IF(AB32="","Remplir le champs 'Nouveau taxa' svp.",$AB32),IF(ISTEXT($E32),"DEJA SAISI !",IF(A32="","",IF(ISERROR(VLOOKUP($A32,'[1]liste reference'!$A$7:$D$904,2,0)),IF(ISERROR(VLOOKUP($A32,'[1]liste reference'!$B$7:$D$904,1,0)),"code non répertorié ou synonyme",VLOOKUP($A32,'[1]liste reference'!$B$7:$D$904,1,0)),VLOOKUP(A32,'[1]liste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!",IF($A32="","",IF(ISERROR(VLOOKUP($A32,'[1]liste reference'!A$1:S$1048576,19,FALSE())),IF(ISERROR(VLOOKUP($A32,'[1]liste reference'!B$1:S$1048576,19,FALSE())),"",VLOOKUP($A32,'[1]liste reference'!B$1:S$1048576,19,FALSE())),VLOOKUP($A32,'[1]liste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IF(A32="new.cod","NEWCOD",IF(AND((Z32=""),ISTEXT(A32)),A32,IF(Z32="","",INDEX('[1]liste reference'!$A$8:$A$904,Z32))))</f>
        <v/>
      </c>
      <c r="Z32" s="10" t="str">
        <f aca="false">IF(ISERROR(MATCH(A32,'[1]liste reference'!$A$8:$A$904,0)),IF(ISERROR(MATCH(A32,'[1]liste reference'!$B$8:$B$904,0)),"",(MATCH(A32,'[1]liste reference'!$B$8:$B$904,0))),(MATCH(A32,'[1]liste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IF(ISERROR(VLOOKUP($A33,'[1]liste reference'!$A$7:$D$904,2,0)),IF(ISERROR(VLOOKUP($A33,'[1]liste reference'!$B$7:$D$904,1,0)),"",VLOOKUP($A33,'[1]liste reference'!$B$7:$D$904,1,0)),VLOOKUP($A33,'[1]liste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IF(A33="","",IF(ISERROR(VLOOKUP($A33,'[1]liste reference'!$A$7:$P$904,13,0)),IF(ISERROR(VLOOKUP($A33,'[1]liste reference'!$B$7:$P$904,12,0)),"    -",VLOOKUP($A33,'[1]liste reference'!$B$7:$P$904,12,0)),VLOOKUP($A33,'[1]liste reference'!$A$7:$P$904,13,0)))</f>
        <v/>
      </c>
      <c r="H33" s="210" t="str">
        <f aca="false">IF(A33="","x",IF(ISERROR(VLOOKUP($A33,'[1]liste reference'!$A$8:$P$904,14,0)),IF(ISERROR(VLOOKUP($A33,'[1]liste reference'!$B$8:$P$904,13,0)),"x",VLOOKUP($A33,'[1]liste reference'!$B$8:$P$904,13,0)),VLOOKUP($A33,'[1]liste reference'!$A$8:$P$904,14,0)))</f>
        <v>x</v>
      </c>
      <c r="I33" s="211" t="str">
        <f aca="false">IF(ISNUMBER(H33),IF(ISERROR(VLOOKUP($A33,'[1]liste reference'!$A$7:$P$904,3,0)),IF(ISERROR(VLOOKUP($A33,'[1]liste reference'!$B$7:$P$904,2,0)),"",VLOOKUP($A33,'[1]liste reference'!$B$7:$P$904,2,0)),VLOOKUP($A33,'[1]liste reference'!$A$7:$P$904,3,0)),"")</f>
        <v/>
      </c>
      <c r="J33" s="211" t="str">
        <f aca="false">IF(ISNUMBER(H33),IF(ISERROR(VLOOKUP($A33,'[1]liste reference'!$A$7:$P$904,4,0)),IF(ISERROR(VLOOKUP($A33,'[1]liste reference'!$B$7:$P$904,3,0)),"",VLOOKUP($A33,'[1]liste reference'!$B$7:$P$904,3,0)),VLOOKUP($A33,'[1]liste reference'!$A$7:$P$904,4,0)),"")</f>
        <v/>
      </c>
      <c r="K33" s="212" t="str">
        <f aca="false">IF(A33="NEWCOD",IF(AB33="","Remplir le champs 'Nouveau taxa' svp.",$AB33),IF(ISTEXT($E33),"DEJA SAISI !",IF(A33="","",IF(ISERROR(VLOOKUP($A33,'[1]liste reference'!$A$7:$D$904,2,0)),IF(ISERROR(VLOOKUP($A33,'[1]liste reference'!$B$7:$D$904,1,0)),"code non répertorié ou synonyme",VLOOKUP($A33,'[1]liste reference'!$B$7:$D$904,1,0)),VLOOKUP(A33,'[1]liste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!",IF($A33="","",IF(ISERROR(VLOOKUP($A33,'[1]liste reference'!A$1:S$1048576,19,FALSE())),IF(ISERROR(VLOOKUP($A33,'[1]liste reference'!B$1:S$1048576,19,FALSE())),"",VLOOKUP($A33,'[1]liste reference'!B$1:S$1048576,19,FALSE())),VLOOKUP($A33,'[1]liste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IF(A33="new.cod","NEWCOD",IF(AND((Z33=""),ISTEXT(A33)),A33,IF(Z33="","",INDEX('[1]liste reference'!$A$8:$A$904,Z33))))</f>
        <v/>
      </c>
      <c r="Z33" s="10" t="str">
        <f aca="false">IF(ISERROR(MATCH(A33,'[1]liste reference'!$A$8:$A$904,0)),IF(ISERROR(MATCH(A33,'[1]liste reference'!$B$8:$B$904,0)),"",(MATCH(A33,'[1]liste reference'!$B$8:$B$904,0))),(MATCH(A33,'[1]liste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IF(ISERROR(VLOOKUP($A34,'[1]liste reference'!$A$7:$D$904,2,0)),IF(ISERROR(VLOOKUP($A34,'[1]liste reference'!$B$7:$D$904,1,0)),"",VLOOKUP($A34,'[1]liste reference'!$B$7:$D$904,1,0)),VLOOKUP($A34,'[1]liste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IF(A34="","",IF(ISERROR(VLOOKUP($A34,'[1]liste reference'!$A$7:$P$904,13,0)),IF(ISERROR(VLOOKUP($A34,'[1]liste reference'!$B$7:$P$904,12,0)),"    -",VLOOKUP($A34,'[1]liste reference'!$B$7:$P$904,12,0)),VLOOKUP($A34,'[1]liste reference'!$A$7:$P$904,13,0)))</f>
        <v/>
      </c>
      <c r="H34" s="210" t="str">
        <f aca="false">IF(A34="","x",IF(ISERROR(VLOOKUP($A34,'[1]liste reference'!$A$8:$P$904,14,0)),IF(ISERROR(VLOOKUP($A34,'[1]liste reference'!$B$8:$P$904,13,0)),"x",VLOOKUP($A34,'[1]liste reference'!$B$8:$P$904,13,0)),VLOOKUP($A34,'[1]liste reference'!$A$8:$P$904,14,0)))</f>
        <v>x</v>
      </c>
      <c r="I34" s="211" t="str">
        <f aca="false">IF(ISNUMBER(H34),IF(ISERROR(VLOOKUP($A34,'[1]liste reference'!$A$7:$P$904,3,0)),IF(ISERROR(VLOOKUP($A34,'[1]liste reference'!$B$7:$P$904,2,0)),"",VLOOKUP($A34,'[1]liste reference'!$B$7:$P$904,2,0)),VLOOKUP($A34,'[1]liste reference'!$A$7:$P$904,3,0)),"")</f>
        <v/>
      </c>
      <c r="J34" s="211" t="str">
        <f aca="false">IF(ISNUMBER(H34),IF(ISERROR(VLOOKUP($A34,'[1]liste reference'!$A$7:$P$904,4,0)),IF(ISERROR(VLOOKUP($A34,'[1]liste reference'!$B$7:$P$904,3,0)),"",VLOOKUP($A34,'[1]liste reference'!$B$7:$P$904,3,0)),VLOOKUP($A34,'[1]liste reference'!$A$7:$P$904,4,0)),"")</f>
        <v/>
      </c>
      <c r="K34" s="212" t="str">
        <f aca="false">IF(A34="NEWCOD",IF(AB34="","Remplir le champs 'Nouveau taxa' svp.",$AB34),IF(ISTEXT($E34),"DEJA SAISI !",IF(A34="","",IF(ISERROR(VLOOKUP($A34,'[1]liste reference'!$A$7:$D$904,2,0)),IF(ISERROR(VLOOKUP($A34,'[1]liste reference'!$B$7:$D$904,1,0)),"code non répertorié ou synonyme",VLOOKUP($A34,'[1]liste reference'!$B$7:$D$904,1,0)),VLOOKUP(A34,'[1]liste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!",IF($A34="","",IF(ISERROR(VLOOKUP($A34,'[1]liste reference'!A$1:S$1048576,19,FALSE())),IF(ISERROR(VLOOKUP($A34,'[1]liste reference'!B$1:S$1048576,19,FALSE())),"",VLOOKUP($A34,'[1]liste reference'!B$1:S$1048576,19,FALSE())),VLOOKUP($A34,'[1]liste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IF(A34="new.cod","NEWCOD",IF(AND((Z34=""),ISTEXT(A34)),A34,IF(Z34="","",INDEX('[1]liste reference'!$A$8:$A$904,Z34))))</f>
        <v/>
      </c>
      <c r="Z34" s="10" t="str">
        <f aca="false">IF(ISERROR(MATCH(A34,'[1]liste reference'!$A$8:$A$904,0)),IF(ISERROR(MATCH(A34,'[1]liste reference'!$B$8:$B$904,0)),"",(MATCH(A34,'[1]liste reference'!$B$8:$B$904,0))),(MATCH(A34,'[1]liste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IF(ISERROR(VLOOKUP($A35,'[1]liste reference'!$A$7:$D$904,2,0)),IF(ISERROR(VLOOKUP($A35,'[1]liste reference'!$B$7:$D$904,1,0)),"",VLOOKUP($A35,'[1]liste reference'!$B$7:$D$904,1,0)),VLOOKUP($A35,'[1]liste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IF(A35="","",IF(ISERROR(VLOOKUP($A35,'[1]liste reference'!$A$7:$P$904,13,0)),IF(ISERROR(VLOOKUP($A35,'[1]liste reference'!$B$7:$P$904,12,0)),"    -",VLOOKUP($A35,'[1]liste reference'!$B$7:$P$904,12,0)),VLOOKUP($A35,'[1]liste reference'!$A$7:$P$904,13,0)))</f>
        <v/>
      </c>
      <c r="H35" s="210" t="str">
        <f aca="false">IF(A35="","x",IF(ISERROR(VLOOKUP($A35,'[1]liste reference'!$A$8:$P$904,14,0)),IF(ISERROR(VLOOKUP($A35,'[1]liste reference'!$B$8:$P$904,13,0)),"x",VLOOKUP($A35,'[1]liste reference'!$B$8:$P$904,13,0)),VLOOKUP($A35,'[1]liste reference'!$A$8:$P$904,14,0)))</f>
        <v>x</v>
      </c>
      <c r="I35" s="211" t="str">
        <f aca="false">IF(ISNUMBER(H35),IF(ISERROR(VLOOKUP($A35,'[1]liste reference'!$A$7:$P$904,3,0)),IF(ISERROR(VLOOKUP($A35,'[1]liste reference'!$B$7:$P$904,2,0)),"",VLOOKUP($A35,'[1]liste reference'!$B$7:$P$904,2,0)),VLOOKUP($A35,'[1]liste reference'!$A$7:$P$904,3,0)),"")</f>
        <v/>
      </c>
      <c r="J35" s="211" t="str">
        <f aca="false">IF(ISNUMBER(H35),IF(ISERROR(VLOOKUP($A35,'[1]liste reference'!$A$7:$P$904,4,0)),IF(ISERROR(VLOOKUP($A35,'[1]liste reference'!$B$7:$P$904,3,0)),"",VLOOKUP($A35,'[1]liste reference'!$B$7:$P$904,3,0)),VLOOKUP($A35,'[1]liste reference'!$A$7:$P$904,4,0)),"")</f>
        <v/>
      </c>
      <c r="K35" s="212" t="str">
        <f aca="false">IF(A35="NEWCOD",IF(AB35="","Remplir le champs 'Nouveau taxa' svp.",$AB35),IF(ISTEXT($E35),"DEJA SAISI !",IF(A35="","",IF(ISERROR(VLOOKUP($A35,'[1]liste reference'!$A$7:$D$904,2,0)),IF(ISERROR(VLOOKUP($A35,'[1]liste reference'!$B$7:$D$904,1,0)),"code non répertorié ou synonyme",VLOOKUP($A35,'[1]liste reference'!$B$7:$D$904,1,0)),VLOOKUP(A35,'[1]liste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!",IF($A35="","",IF(ISERROR(VLOOKUP($A35,'[1]liste reference'!A$1:S$1048576,19,FALSE())),IF(ISERROR(VLOOKUP($A35,'[1]liste reference'!B$1:S$1048576,19,FALSE())),"",VLOOKUP($A35,'[1]liste reference'!B$1:S$1048576,19,FALSE())),VLOOKUP($A35,'[1]liste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IF(A35="new.cod","NEWCOD",IF(AND((Z35=""),ISTEXT(A35)),A35,IF(Z35="","",INDEX('[1]liste reference'!$A$8:$A$904,Z35))))</f>
        <v/>
      </c>
      <c r="Z35" s="10" t="str">
        <f aca="false">IF(ISERROR(MATCH(A35,'[1]liste reference'!$A$8:$A$904,0)),IF(ISERROR(MATCH(A35,'[1]liste reference'!$B$8:$B$904,0)),"",(MATCH(A35,'[1]liste reference'!$B$8:$B$904,0))),(MATCH(A35,'[1]liste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IF(ISERROR(VLOOKUP($A36,'[1]liste reference'!$A$7:$D$904,2,0)),IF(ISERROR(VLOOKUP($A36,'[1]liste reference'!$B$7:$D$904,1,0)),"",VLOOKUP($A36,'[1]liste reference'!$B$7:$D$904,1,0)),VLOOKUP($A36,'[1]liste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IF(A36="","",IF(ISERROR(VLOOKUP($A36,'[1]liste reference'!$A$7:$P$904,13,0)),IF(ISERROR(VLOOKUP($A36,'[1]liste reference'!$B$7:$P$904,12,0)),"    -",VLOOKUP($A36,'[1]liste reference'!$B$7:$P$904,12,0)),VLOOKUP($A36,'[1]liste reference'!$A$7:$P$904,13,0)))</f>
        <v/>
      </c>
      <c r="H36" s="210" t="str">
        <f aca="false">IF(A36="","x",IF(ISERROR(VLOOKUP($A36,'[1]liste reference'!$A$8:$P$904,14,0)),IF(ISERROR(VLOOKUP($A36,'[1]liste reference'!$B$8:$P$904,13,0)),"x",VLOOKUP($A36,'[1]liste reference'!$B$8:$P$904,13,0)),VLOOKUP($A36,'[1]liste reference'!$A$8:$P$904,14,0)))</f>
        <v>x</v>
      </c>
      <c r="I36" s="211" t="str">
        <f aca="false">IF(ISNUMBER(H36),IF(ISERROR(VLOOKUP($A36,'[1]liste reference'!$A$7:$P$904,3,0)),IF(ISERROR(VLOOKUP($A36,'[1]liste reference'!$B$7:$P$904,2,0)),"",VLOOKUP($A36,'[1]liste reference'!$B$7:$P$904,2,0)),VLOOKUP($A36,'[1]liste reference'!$A$7:$P$904,3,0)),"")</f>
        <v/>
      </c>
      <c r="J36" s="211" t="str">
        <f aca="false">IF(ISNUMBER(H36),IF(ISERROR(VLOOKUP($A36,'[1]liste reference'!$A$7:$P$904,4,0)),IF(ISERROR(VLOOKUP($A36,'[1]liste reference'!$B$7:$P$904,3,0)),"",VLOOKUP($A36,'[1]liste reference'!$B$7:$P$904,3,0)),VLOOKUP($A36,'[1]liste reference'!$A$7:$P$904,4,0)),"")</f>
        <v/>
      </c>
      <c r="K36" s="212" t="str">
        <f aca="false">IF(A36="NEWCOD",IF(AB36="","Remplir le champs 'Nouveau taxa' svp.",$AB36),IF(ISTEXT($E36),"DEJA SAISI !",IF(A36="","",IF(ISERROR(VLOOKUP($A36,'[1]liste reference'!$A$7:$D$904,2,0)),IF(ISERROR(VLOOKUP($A36,'[1]liste reference'!$B$7:$D$904,1,0)),"code non répertorié ou synonyme",VLOOKUP($A36,'[1]liste reference'!$B$7:$D$904,1,0)),VLOOKUP(A36,'[1]liste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!",IF($A36="","",IF(ISERROR(VLOOKUP($A36,'[1]liste reference'!A$1:S$1048576,19,FALSE())),IF(ISERROR(VLOOKUP($A36,'[1]liste reference'!B$1:S$1048576,19,FALSE())),"",VLOOKUP($A36,'[1]liste reference'!B$1:S$1048576,19,FALSE())),VLOOKUP($A36,'[1]liste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IF(A36="new.cod","NEWCOD",IF(AND((Z36=""),ISTEXT(A36)),A36,IF(Z36="","",INDEX('[1]liste reference'!$A$8:$A$904,Z36))))</f>
        <v/>
      </c>
      <c r="Z36" s="10" t="str">
        <f aca="false">IF(ISERROR(MATCH(A36,'[1]liste reference'!$A$8:$A$904,0)),IF(ISERROR(MATCH(A36,'[1]liste reference'!$B$8:$B$904,0)),"",(MATCH(A36,'[1]liste reference'!$B$8:$B$904,0))),(MATCH(A36,'[1]liste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IF(ISERROR(VLOOKUP($A37,'[1]liste reference'!$A$7:$D$904,2,0)),IF(ISERROR(VLOOKUP($A37,'[1]liste reference'!$B$7:$D$904,1,0)),"",VLOOKUP($A37,'[1]liste reference'!$B$7:$D$904,1,0)),VLOOKUP($A37,'[1]liste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IF(A37="","",IF(ISERROR(VLOOKUP($A37,'[1]liste reference'!$A$7:$P$904,13,0)),IF(ISERROR(VLOOKUP($A37,'[1]liste reference'!$B$7:$P$904,12,0)),"    -",VLOOKUP($A37,'[1]liste reference'!$B$7:$P$904,12,0)),VLOOKUP($A37,'[1]liste reference'!$A$7:$P$904,13,0)))</f>
        <v/>
      </c>
      <c r="H37" s="210" t="str">
        <f aca="false">IF(A37="","x",IF(ISERROR(VLOOKUP($A37,'[1]liste reference'!$A$8:$P$904,14,0)),IF(ISERROR(VLOOKUP($A37,'[1]liste reference'!$B$8:$P$904,13,0)),"x",VLOOKUP($A37,'[1]liste reference'!$B$8:$P$904,13,0)),VLOOKUP($A37,'[1]liste reference'!$A$8:$P$904,14,0)))</f>
        <v>x</v>
      </c>
      <c r="I37" s="211" t="str">
        <f aca="false">IF(ISNUMBER(H37),IF(ISERROR(VLOOKUP($A37,'[1]liste reference'!$A$7:$P$904,3,0)),IF(ISERROR(VLOOKUP($A37,'[1]liste reference'!$B$7:$P$904,2,0)),"",VLOOKUP($A37,'[1]liste reference'!$B$7:$P$904,2,0)),VLOOKUP($A37,'[1]liste reference'!$A$7:$P$904,3,0)),"")</f>
        <v/>
      </c>
      <c r="J37" s="211" t="str">
        <f aca="false">IF(ISNUMBER(H37),IF(ISERROR(VLOOKUP($A37,'[1]liste reference'!$A$7:$P$904,4,0)),IF(ISERROR(VLOOKUP($A37,'[1]liste reference'!$B$7:$P$904,3,0)),"",VLOOKUP($A37,'[1]liste reference'!$B$7:$P$904,3,0)),VLOOKUP($A37,'[1]liste reference'!$A$7:$P$904,4,0)),"")</f>
        <v/>
      </c>
      <c r="K37" s="212" t="str">
        <f aca="false">IF(A37="NEWCOD",IF(AB37="","Remplir le champs 'Nouveau taxa' svp.",$AB37),IF(ISTEXT($E37),"DEJA SAISI !",IF(A37="","",IF(ISERROR(VLOOKUP($A37,'[1]liste reference'!$A$7:$D$904,2,0)),IF(ISERROR(VLOOKUP($A37,'[1]liste reference'!$B$7:$D$904,1,0)),"code non répertorié ou synonyme",VLOOKUP($A37,'[1]liste reference'!$B$7:$D$904,1,0)),VLOOKUP(A37,'[1]liste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!",IF($A37="","",IF(ISERROR(VLOOKUP($A37,'[1]liste reference'!A$1:S$1048576,19,FALSE())),IF(ISERROR(VLOOKUP($A37,'[1]liste reference'!B$1:S$1048576,19,FALSE())),"",VLOOKUP($A37,'[1]liste reference'!B$1:S$1048576,19,FALSE())),VLOOKUP($A37,'[1]liste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IF(A37="new.cod","NEWCOD",IF(AND((Z37=""),ISTEXT(A37)),A37,IF(Z37="","",INDEX('[1]liste reference'!$A$8:$A$904,Z37))))</f>
        <v/>
      </c>
      <c r="Z37" s="10" t="str">
        <f aca="false">IF(ISERROR(MATCH(A37,'[1]liste reference'!$A$8:$A$904,0)),IF(ISERROR(MATCH(A37,'[1]liste reference'!$B$8:$B$904,0)),"",(MATCH(A37,'[1]liste reference'!$B$8:$B$904,0))),(MATCH(A37,'[1]liste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IF(ISERROR(VLOOKUP($A38,'[1]liste reference'!$A$7:$D$904,2,0)),IF(ISERROR(VLOOKUP($A38,'[1]liste reference'!$B$7:$D$904,1,0)),"",VLOOKUP($A38,'[1]liste reference'!$B$7:$D$904,1,0)),VLOOKUP($A38,'[1]liste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IF(A38="","",IF(ISERROR(VLOOKUP($A38,'[1]liste reference'!$A$7:$P$904,13,0)),IF(ISERROR(VLOOKUP($A38,'[1]liste reference'!$B$7:$P$904,12,0)),"    -",VLOOKUP($A38,'[1]liste reference'!$B$7:$P$904,12,0)),VLOOKUP($A38,'[1]liste reference'!$A$7:$P$904,13,0)))</f>
        <v/>
      </c>
      <c r="H38" s="210" t="str">
        <f aca="false">IF(A38="","x",IF(ISERROR(VLOOKUP($A38,'[1]liste reference'!$A$8:$P$904,14,0)),IF(ISERROR(VLOOKUP($A38,'[1]liste reference'!$B$8:$P$904,13,0)),"x",VLOOKUP($A38,'[1]liste reference'!$B$8:$P$904,13,0)),VLOOKUP($A38,'[1]liste reference'!$A$8:$P$904,14,0)))</f>
        <v>x</v>
      </c>
      <c r="I38" s="211" t="str">
        <f aca="false">IF(ISNUMBER(H38),IF(ISERROR(VLOOKUP($A38,'[1]liste reference'!$A$7:$P$904,3,0)),IF(ISERROR(VLOOKUP($A38,'[1]liste reference'!$B$7:$P$904,2,0)),"",VLOOKUP($A38,'[1]liste reference'!$B$7:$P$904,2,0)),VLOOKUP($A38,'[1]liste reference'!$A$7:$P$904,3,0)),"")</f>
        <v/>
      </c>
      <c r="J38" s="211" t="str">
        <f aca="false">IF(ISNUMBER(H38),IF(ISERROR(VLOOKUP($A38,'[1]liste reference'!$A$7:$P$904,4,0)),IF(ISERROR(VLOOKUP($A38,'[1]liste reference'!$B$7:$P$904,3,0)),"",VLOOKUP($A38,'[1]liste reference'!$B$7:$P$904,3,0)),VLOOKUP($A38,'[1]liste reference'!$A$7:$P$904,4,0)),"")</f>
        <v/>
      </c>
      <c r="K38" s="212" t="str">
        <f aca="false">IF(A38="NEWCOD",IF(AB38="","Remplir le champs 'Nouveau taxa' svp.",$AB38),IF(ISTEXT($E38),"DEJA SAISI !",IF(A38="","",IF(ISERROR(VLOOKUP($A38,'[1]liste reference'!$A$7:$D$904,2,0)),IF(ISERROR(VLOOKUP($A38,'[1]liste reference'!$B$7:$D$904,1,0)),"code non répertorié ou synonyme",VLOOKUP($A38,'[1]liste reference'!$B$7:$D$904,1,0)),VLOOKUP(A38,'[1]liste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!",IF($A38="","",IF(ISERROR(VLOOKUP($A38,'[1]liste reference'!A$1:S$1048576,19,FALSE())),IF(ISERROR(VLOOKUP($A38,'[1]liste reference'!B$1:S$1048576,19,FALSE())),"",VLOOKUP($A38,'[1]liste reference'!B$1:S$1048576,19,FALSE())),VLOOKUP($A38,'[1]liste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IF(A38="new.cod","NEWCOD",IF(AND((Z38=""),ISTEXT(A38)),A38,IF(Z38="","",INDEX('[1]liste reference'!$A$8:$A$904,Z38))))</f>
        <v/>
      </c>
      <c r="Z38" s="10" t="str">
        <f aca="false">IF(ISERROR(MATCH(A38,'[1]liste reference'!$A$8:$A$904,0)),IF(ISERROR(MATCH(A38,'[1]liste reference'!$B$8:$B$904,0)),"",(MATCH(A38,'[1]liste reference'!$B$8:$B$904,0))),(MATCH(A38,'[1]liste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IF(ISERROR(VLOOKUP($A39,'[1]liste reference'!$A$7:$D$904,2,0)),IF(ISERROR(VLOOKUP($A39,'[1]liste reference'!$B$7:$D$904,1,0)),"",VLOOKUP($A39,'[1]liste reference'!$B$7:$D$904,1,0)),VLOOKUP($A39,'[1]liste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IF(A39="","",IF(ISERROR(VLOOKUP($A39,'[1]liste reference'!$A$7:$P$904,13,0)),IF(ISERROR(VLOOKUP($A39,'[1]liste reference'!$B$7:$P$904,12,0)),"    -",VLOOKUP($A39,'[1]liste reference'!$B$7:$P$904,12,0)),VLOOKUP($A39,'[1]liste reference'!$A$7:$P$904,13,0)))</f>
        <v/>
      </c>
      <c r="H39" s="210" t="str">
        <f aca="false">IF(A39="","x",IF(ISERROR(VLOOKUP($A39,'[1]liste reference'!$A$8:$P$904,14,0)),IF(ISERROR(VLOOKUP($A39,'[1]liste reference'!$B$8:$P$904,13,0)),"x",VLOOKUP($A39,'[1]liste reference'!$B$8:$P$904,13,0)),VLOOKUP($A39,'[1]liste reference'!$A$8:$P$904,14,0)))</f>
        <v>x</v>
      </c>
      <c r="I39" s="211" t="str">
        <f aca="false">IF(ISNUMBER(H39),IF(ISERROR(VLOOKUP($A39,'[1]liste reference'!$A$7:$P$904,3,0)),IF(ISERROR(VLOOKUP($A39,'[1]liste reference'!$B$7:$P$904,2,0)),"",VLOOKUP($A39,'[1]liste reference'!$B$7:$P$904,2,0)),VLOOKUP($A39,'[1]liste reference'!$A$7:$P$904,3,0)),"")</f>
        <v/>
      </c>
      <c r="J39" s="211" t="str">
        <f aca="false">IF(ISNUMBER(H39),IF(ISERROR(VLOOKUP($A39,'[1]liste reference'!$A$7:$P$904,4,0)),IF(ISERROR(VLOOKUP($A39,'[1]liste reference'!$B$7:$P$904,3,0)),"",VLOOKUP($A39,'[1]liste reference'!$B$7:$P$904,3,0)),VLOOKUP($A39,'[1]liste reference'!$A$7:$P$904,4,0)),"")</f>
        <v/>
      </c>
      <c r="K39" s="212" t="str">
        <f aca="false">IF(A39="NEWCOD",IF(AB39="","Remplir le champs 'Nouveau taxa' svp.",$AB39),IF(ISTEXT($E39),"DEJA SAISI !",IF(A39="","",IF(ISERROR(VLOOKUP($A39,'[1]liste reference'!$A$7:$D$904,2,0)),IF(ISERROR(VLOOKUP($A39,'[1]liste reference'!$B$7:$D$904,1,0)),"code non répertorié ou synonyme",VLOOKUP($A39,'[1]liste reference'!$B$7:$D$904,1,0)),VLOOKUP(A39,'[1]liste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!",IF($A39="","",IF(ISERROR(VLOOKUP($A39,'[1]liste reference'!A$1:S$1048576,19,FALSE())),IF(ISERROR(VLOOKUP($A39,'[1]liste reference'!B$1:S$1048576,19,FALSE())),"",VLOOKUP($A39,'[1]liste reference'!B$1:S$1048576,19,FALSE())),VLOOKUP($A39,'[1]liste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IF(A39="new.cod","NEWCOD",IF(AND((Z39=""),ISTEXT(A39)),A39,IF(Z39="","",INDEX('[1]liste reference'!$A$8:$A$904,Z39))))</f>
        <v/>
      </c>
      <c r="Z39" s="10" t="str">
        <f aca="false">IF(ISERROR(MATCH(A39,'[1]liste reference'!$A$8:$A$904,0)),IF(ISERROR(MATCH(A39,'[1]liste reference'!$B$8:$B$904,0)),"",(MATCH(A39,'[1]liste reference'!$B$8:$B$904,0))),(MATCH(A39,'[1]liste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IF(ISERROR(VLOOKUP($A40,'[1]liste reference'!$A$7:$D$904,2,0)),IF(ISERROR(VLOOKUP($A40,'[1]liste reference'!$B$7:$D$904,1,0)),"",VLOOKUP($A40,'[1]liste reference'!$B$7:$D$904,1,0)),VLOOKUP($A40,'[1]liste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IF(A40="","",IF(ISERROR(VLOOKUP($A40,'[1]liste reference'!$A$7:$P$904,13,0)),IF(ISERROR(VLOOKUP($A40,'[1]liste reference'!$B$7:$P$904,12,0)),"    -",VLOOKUP($A40,'[1]liste reference'!$B$7:$P$904,12,0)),VLOOKUP($A40,'[1]liste reference'!$A$7:$P$904,13,0)))</f>
        <v/>
      </c>
      <c r="H40" s="210" t="str">
        <f aca="false">IF(A40="","x",IF(ISERROR(VLOOKUP($A40,'[1]liste reference'!$A$8:$P$904,14,0)),IF(ISERROR(VLOOKUP($A40,'[1]liste reference'!$B$8:$P$904,13,0)),"x",VLOOKUP($A40,'[1]liste reference'!$B$8:$P$904,13,0)),VLOOKUP($A40,'[1]liste reference'!$A$8:$P$904,14,0)))</f>
        <v>x</v>
      </c>
      <c r="I40" s="211" t="str">
        <f aca="false">IF(ISNUMBER(H40),IF(ISERROR(VLOOKUP($A40,'[1]liste reference'!$A$7:$P$904,3,0)),IF(ISERROR(VLOOKUP($A40,'[1]liste reference'!$B$7:$P$904,2,0)),"",VLOOKUP($A40,'[1]liste reference'!$B$7:$P$904,2,0)),VLOOKUP($A40,'[1]liste reference'!$A$7:$P$904,3,0)),"")</f>
        <v/>
      </c>
      <c r="J40" s="211" t="str">
        <f aca="false">IF(ISNUMBER(H40),IF(ISERROR(VLOOKUP($A40,'[1]liste reference'!$A$7:$P$904,4,0)),IF(ISERROR(VLOOKUP($A40,'[1]liste reference'!$B$7:$P$904,3,0)),"",VLOOKUP($A40,'[1]liste reference'!$B$7:$P$904,3,0)),VLOOKUP($A40,'[1]liste reference'!$A$7:$P$904,4,0)),"")</f>
        <v/>
      </c>
      <c r="K40" s="212" t="str">
        <f aca="false">IF(A40="NEWCOD",IF(AB40="","Remplir le champs 'Nouveau taxa' svp.",$AB40),IF(ISTEXT($E40),"DEJA SAISI !",IF(A40="","",IF(ISERROR(VLOOKUP($A40,'[1]liste reference'!$A$7:$D$904,2,0)),IF(ISERROR(VLOOKUP($A40,'[1]liste reference'!$B$7:$D$904,1,0)),"code non répertorié ou synonyme",VLOOKUP($A40,'[1]liste reference'!$B$7:$D$904,1,0)),VLOOKUP(A40,'[1]liste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!",IF($A40="","",IF(ISERROR(VLOOKUP($A40,'[1]liste reference'!A$1:S$1048576,19,FALSE())),IF(ISERROR(VLOOKUP($A40,'[1]liste reference'!B$1:S$1048576,19,FALSE())),"",VLOOKUP($A40,'[1]liste reference'!B$1:S$1048576,19,FALSE())),VLOOKUP($A40,'[1]liste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IF(A40="new.cod","NEWCOD",IF(AND((Z40=""),ISTEXT(A40)),A40,IF(Z40="","",INDEX('[1]liste reference'!$A$8:$A$904,Z40))))</f>
        <v/>
      </c>
      <c r="Z40" s="10" t="str">
        <f aca="false">IF(ISERROR(MATCH(A40,'[1]liste reference'!$A$8:$A$904,0)),IF(ISERROR(MATCH(A40,'[1]liste reference'!$B$8:$B$904,0)),"",(MATCH(A40,'[1]liste reference'!$B$8:$B$904,0))),(MATCH(A40,'[1]liste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IF(ISERROR(VLOOKUP($A41,'[1]liste reference'!$A$7:$D$904,2,0)),IF(ISERROR(VLOOKUP($A41,'[1]liste reference'!$B$7:$D$904,1,0)),"",VLOOKUP($A41,'[1]liste reference'!$B$7:$D$904,1,0)),VLOOKUP($A41,'[1]liste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IF(A41="","",IF(ISERROR(VLOOKUP($A41,'[1]liste reference'!$A$7:$P$904,13,0)),IF(ISERROR(VLOOKUP($A41,'[1]liste reference'!$B$7:$P$904,12,0)),"    -",VLOOKUP($A41,'[1]liste reference'!$B$7:$P$904,12,0)),VLOOKUP($A41,'[1]liste reference'!$A$7:$P$904,13,0)))</f>
        <v/>
      </c>
      <c r="H41" s="210" t="str">
        <f aca="false">IF(A41="","x",IF(ISERROR(VLOOKUP($A41,'[1]liste reference'!$A$8:$P$904,14,0)),IF(ISERROR(VLOOKUP($A41,'[1]liste reference'!$B$8:$P$904,13,0)),"x",VLOOKUP($A41,'[1]liste reference'!$B$8:$P$904,13,0)),VLOOKUP($A41,'[1]liste reference'!$A$8:$P$904,14,0)))</f>
        <v>x</v>
      </c>
      <c r="I41" s="211" t="str">
        <f aca="false">IF(ISNUMBER(H41),IF(ISERROR(VLOOKUP($A41,'[1]liste reference'!$A$7:$P$904,3,0)),IF(ISERROR(VLOOKUP($A41,'[1]liste reference'!$B$7:$P$904,2,0)),"",VLOOKUP($A41,'[1]liste reference'!$B$7:$P$904,2,0)),VLOOKUP($A41,'[1]liste reference'!$A$7:$P$904,3,0)),"")</f>
        <v/>
      </c>
      <c r="J41" s="211" t="str">
        <f aca="false">IF(ISNUMBER(H41),IF(ISERROR(VLOOKUP($A41,'[1]liste reference'!$A$7:$P$904,4,0)),IF(ISERROR(VLOOKUP($A41,'[1]liste reference'!$B$7:$P$904,3,0)),"",VLOOKUP($A41,'[1]liste reference'!$B$7:$P$904,3,0)),VLOOKUP($A41,'[1]liste reference'!$A$7:$P$904,4,0)),"")</f>
        <v/>
      </c>
      <c r="K41" s="212" t="str">
        <f aca="false">IF(A41="NEWCOD",IF(AB41="","Remplir le champs 'Nouveau taxa' svp.",$AB41),IF(ISTEXT($E41),"DEJA SAISI !",IF(A41="","",IF(ISERROR(VLOOKUP($A41,'[1]liste reference'!$A$7:$D$904,2,0)),IF(ISERROR(VLOOKUP($A41,'[1]liste reference'!$B$7:$D$904,1,0)),"code non répertorié ou synonyme",VLOOKUP($A41,'[1]liste reference'!$B$7:$D$904,1,0)),VLOOKUP(A41,'[1]liste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!",IF($A41="","",IF(ISERROR(VLOOKUP($A41,'[1]liste reference'!A$1:S$1048576,19,FALSE())),IF(ISERROR(VLOOKUP($A41,'[1]liste reference'!B$1:S$1048576,19,FALSE())),"",VLOOKUP($A41,'[1]liste reference'!B$1:S$1048576,19,FALSE())),VLOOKUP($A41,'[1]liste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IF(A41="new.cod","NEWCOD",IF(AND((Z41=""),ISTEXT(A41)),A41,IF(Z41="","",INDEX('[1]liste reference'!$A$8:$A$904,Z41))))</f>
        <v/>
      </c>
      <c r="Z41" s="10" t="str">
        <f aca="false">IF(ISERROR(MATCH(A41,'[1]liste reference'!$A$8:$A$904,0)),IF(ISERROR(MATCH(A41,'[1]liste reference'!$B$8:$B$904,0)),"",(MATCH(A41,'[1]liste reference'!$B$8:$B$904,0))),(MATCH(A41,'[1]liste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IF(ISERROR(VLOOKUP($A42,'[1]liste reference'!$A$7:$D$904,2,0)),IF(ISERROR(VLOOKUP($A42,'[1]liste reference'!$B$7:$D$904,1,0)),"",VLOOKUP($A42,'[1]liste reference'!$B$7:$D$904,1,0)),VLOOKUP($A42,'[1]liste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IF(A42="","",IF(ISERROR(VLOOKUP($A42,'[1]liste reference'!$A$7:$P$904,13,0)),IF(ISERROR(VLOOKUP($A42,'[1]liste reference'!$B$7:$P$904,12,0)),"    -",VLOOKUP($A42,'[1]liste reference'!$B$7:$P$904,12,0)),VLOOKUP($A42,'[1]liste reference'!$A$7:$P$904,13,0)))</f>
        <v/>
      </c>
      <c r="H42" s="210" t="str">
        <f aca="false">IF(A42="","x",IF(ISERROR(VLOOKUP($A42,'[1]liste reference'!$A$8:$P$904,14,0)),IF(ISERROR(VLOOKUP($A42,'[1]liste reference'!$B$8:$P$904,13,0)),"x",VLOOKUP($A42,'[1]liste reference'!$B$8:$P$904,13,0)),VLOOKUP($A42,'[1]liste reference'!$A$8:$P$904,14,0)))</f>
        <v>x</v>
      </c>
      <c r="I42" s="211" t="str">
        <f aca="false">IF(ISNUMBER(H42),IF(ISERROR(VLOOKUP($A42,'[1]liste reference'!$A$7:$P$904,3,0)),IF(ISERROR(VLOOKUP($A42,'[1]liste reference'!$B$7:$P$904,2,0)),"",VLOOKUP($A42,'[1]liste reference'!$B$7:$P$904,2,0)),VLOOKUP($A42,'[1]liste reference'!$A$7:$P$904,3,0)),"")</f>
        <v/>
      </c>
      <c r="J42" s="211" t="str">
        <f aca="false">IF(ISNUMBER(H42),IF(ISERROR(VLOOKUP($A42,'[1]liste reference'!$A$7:$P$904,4,0)),IF(ISERROR(VLOOKUP($A42,'[1]liste reference'!$B$7:$P$904,3,0)),"",VLOOKUP($A42,'[1]liste reference'!$B$7:$P$904,3,0)),VLOOKUP($A42,'[1]liste reference'!$A$7:$P$904,4,0)),"")</f>
        <v/>
      </c>
      <c r="K42" s="212" t="str">
        <f aca="false">IF(A42="NEWCOD",IF(AB42="","Remplir le champs 'Nouveau taxa' svp.",$AB42),IF(ISTEXT($E42),"DEJA SAISI !",IF(A42="","",IF(ISERROR(VLOOKUP($A42,'[1]liste reference'!$A$7:$D$904,2,0)),IF(ISERROR(VLOOKUP($A42,'[1]liste reference'!$B$7:$D$904,1,0)),"code non répertorié ou synonyme",VLOOKUP($A42,'[1]liste reference'!$B$7:$D$904,1,0)),VLOOKUP(A42,'[1]liste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!",IF($A42="","",IF(ISERROR(VLOOKUP($A42,'[1]liste reference'!A$1:S$1048576,19,FALSE())),IF(ISERROR(VLOOKUP($A42,'[1]liste reference'!B$1:S$1048576,19,FALSE())),"",VLOOKUP($A42,'[1]liste reference'!B$1:S$1048576,19,FALSE())),VLOOKUP($A42,'[1]liste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IF(A42="new.cod","NEWCOD",IF(AND((Z42=""),ISTEXT(A42)),A42,IF(Z42="","",INDEX('[1]liste reference'!$A$8:$A$904,Z42))))</f>
        <v/>
      </c>
      <c r="Z42" s="10" t="str">
        <f aca="false">IF(ISERROR(MATCH(A42,'[1]liste reference'!$A$8:$A$904,0)),IF(ISERROR(MATCH(A42,'[1]liste reference'!$B$8:$B$904,0)),"",(MATCH(A42,'[1]liste reference'!$B$8:$B$904,0))),(MATCH(A42,'[1]liste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IF(ISERROR(VLOOKUP($A43,'[1]liste reference'!$A$7:$D$904,2,0)),IF(ISERROR(VLOOKUP($A43,'[1]liste reference'!$B$7:$D$904,1,0)),"",VLOOKUP($A43,'[1]liste reference'!$B$7:$D$904,1,0)),VLOOKUP($A43,'[1]liste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IF(A43="","",IF(ISERROR(VLOOKUP($A43,'[1]liste reference'!$A$7:$P$904,13,0)),IF(ISERROR(VLOOKUP($A43,'[1]liste reference'!$B$7:$P$904,12,0)),"    -",VLOOKUP($A43,'[1]liste reference'!$B$7:$P$904,12,0)),VLOOKUP($A43,'[1]liste reference'!$A$7:$P$904,13,0)))</f>
        <v/>
      </c>
      <c r="H43" s="210" t="str">
        <f aca="false">IF(A43="","x",IF(ISERROR(VLOOKUP($A43,'[1]liste reference'!$A$8:$P$904,14,0)),IF(ISERROR(VLOOKUP($A43,'[1]liste reference'!$B$8:$P$904,13,0)),"x",VLOOKUP($A43,'[1]liste reference'!$B$8:$P$904,13,0)),VLOOKUP($A43,'[1]liste reference'!$A$8:$P$904,14,0)))</f>
        <v>x</v>
      </c>
      <c r="I43" s="211" t="str">
        <f aca="false">IF(ISNUMBER(H43),IF(ISERROR(VLOOKUP($A43,'[1]liste reference'!$A$7:$P$904,3,0)),IF(ISERROR(VLOOKUP($A43,'[1]liste reference'!$B$7:$P$904,2,0)),"",VLOOKUP($A43,'[1]liste reference'!$B$7:$P$904,2,0)),VLOOKUP($A43,'[1]liste reference'!$A$7:$P$904,3,0)),"")</f>
        <v/>
      </c>
      <c r="J43" s="211" t="str">
        <f aca="false">IF(ISNUMBER(H43),IF(ISERROR(VLOOKUP($A43,'[1]liste reference'!$A$7:$P$904,4,0)),IF(ISERROR(VLOOKUP($A43,'[1]liste reference'!$B$7:$P$904,3,0)),"",VLOOKUP($A43,'[1]liste reference'!$B$7:$P$904,3,0)),VLOOKUP($A43,'[1]liste reference'!$A$7:$P$904,4,0)),"")</f>
        <v/>
      </c>
      <c r="K43" s="212" t="str">
        <f aca="false">IF(A43="NEWCOD",IF(AB43="","Remplir le champs 'Nouveau taxa' svp.",$AB43),IF(ISTEXT($E43),"DEJA SAISI !",IF(A43="","",IF(ISERROR(VLOOKUP($A43,'[1]liste reference'!$A$7:$D$904,2,0)),IF(ISERROR(VLOOKUP($A43,'[1]liste reference'!$B$7:$D$904,1,0)),"code non répertorié ou synonyme",VLOOKUP($A43,'[1]liste reference'!$B$7:$D$904,1,0)),VLOOKUP(A43,'[1]liste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!",IF($A43="","",IF(ISERROR(VLOOKUP($A43,'[1]liste reference'!A$1:S$1048576,19,FALSE())),IF(ISERROR(VLOOKUP($A43,'[1]liste reference'!B$1:S$1048576,19,FALSE())),"",VLOOKUP($A43,'[1]liste reference'!B$1:S$1048576,19,FALSE())),VLOOKUP($A43,'[1]liste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IF(A43="new.cod","NEWCOD",IF(AND((Z43=""),ISTEXT(A43)),A43,IF(Z43="","",INDEX('[1]liste reference'!$A$8:$A$904,Z43))))</f>
        <v/>
      </c>
      <c r="Z43" s="10" t="str">
        <f aca="false">IF(ISERROR(MATCH(A43,'[1]liste reference'!$A$8:$A$904,0)),IF(ISERROR(MATCH(A43,'[1]liste reference'!$B$8:$B$904,0)),"",(MATCH(A43,'[1]liste reference'!$B$8:$B$904,0))),(MATCH(A43,'[1]liste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IF(ISERROR(VLOOKUP($A44,'[1]liste reference'!$A$7:$D$904,2,0)),IF(ISERROR(VLOOKUP($A44,'[1]liste reference'!$B$7:$D$904,1,0)),"",VLOOKUP($A44,'[1]liste reference'!$B$7:$D$904,1,0)),VLOOKUP($A44,'[1]liste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IF(A44="","",IF(ISERROR(VLOOKUP($A44,'[1]liste reference'!$A$7:$P$904,13,0)),IF(ISERROR(VLOOKUP($A44,'[1]liste reference'!$B$7:$P$904,12,0)),"    -",VLOOKUP($A44,'[1]liste reference'!$B$7:$P$904,12,0)),VLOOKUP($A44,'[1]liste reference'!$A$7:$P$904,13,0)))</f>
        <v/>
      </c>
      <c r="H44" s="210" t="str">
        <f aca="false">IF(A44="","x",IF(ISERROR(VLOOKUP($A44,'[1]liste reference'!$A$8:$P$904,14,0)),IF(ISERROR(VLOOKUP($A44,'[1]liste reference'!$B$8:$P$904,13,0)),"x",VLOOKUP($A44,'[1]liste reference'!$B$8:$P$904,13,0)),VLOOKUP($A44,'[1]liste reference'!$A$8:$P$904,14,0)))</f>
        <v>x</v>
      </c>
      <c r="I44" s="211" t="str">
        <f aca="false">IF(ISNUMBER(H44),IF(ISERROR(VLOOKUP($A44,'[1]liste reference'!$A$7:$P$904,3,0)),IF(ISERROR(VLOOKUP($A44,'[1]liste reference'!$B$7:$P$904,2,0)),"",VLOOKUP($A44,'[1]liste reference'!$B$7:$P$904,2,0)),VLOOKUP($A44,'[1]liste reference'!$A$7:$P$904,3,0)),"")</f>
        <v/>
      </c>
      <c r="J44" s="211" t="str">
        <f aca="false">IF(ISNUMBER(H44),IF(ISERROR(VLOOKUP($A44,'[1]liste reference'!$A$7:$P$904,4,0)),IF(ISERROR(VLOOKUP($A44,'[1]liste reference'!$B$7:$P$904,3,0)),"",VLOOKUP($A44,'[1]liste reference'!$B$7:$P$904,3,0)),VLOOKUP($A44,'[1]liste reference'!$A$7:$P$904,4,0)),"")</f>
        <v/>
      </c>
      <c r="K44" s="212" t="str">
        <f aca="false">IF(A44="NEWCOD",IF(AB44="","Remplir le champs 'Nouveau taxa' svp.",$AB44),IF(ISTEXT($E44),"DEJA SAISI !",IF(A44="","",IF(ISERROR(VLOOKUP($A44,'[1]liste reference'!$A$7:$D$904,2,0)),IF(ISERROR(VLOOKUP($A44,'[1]liste reference'!$B$7:$D$904,1,0)),"code non répertorié ou synonyme",VLOOKUP($A44,'[1]liste reference'!$B$7:$D$904,1,0)),VLOOKUP(A44,'[1]liste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!",IF($A44="","",IF(ISERROR(VLOOKUP($A44,'[1]liste reference'!A$1:S$1048576,19,FALSE())),IF(ISERROR(VLOOKUP($A44,'[1]liste reference'!B$1:S$1048576,19,FALSE())),"",VLOOKUP($A44,'[1]liste reference'!B$1:S$1048576,19,FALSE())),VLOOKUP($A44,'[1]liste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IF(A44="new.cod","NEWCOD",IF(AND((Z44=""),ISTEXT(A44)),A44,IF(Z44="","",INDEX('[1]liste reference'!$A$8:$A$904,Z44))))</f>
        <v/>
      </c>
      <c r="Z44" s="10" t="str">
        <f aca="false">IF(ISERROR(MATCH(A44,'[1]liste reference'!$A$8:$A$904,0)),IF(ISERROR(MATCH(A44,'[1]liste reference'!$B$8:$B$904,0)),"",(MATCH(A44,'[1]liste reference'!$B$8:$B$904,0))),(MATCH(A44,'[1]liste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IF(ISERROR(VLOOKUP($A45,'[1]liste reference'!$A$7:$D$904,2,0)),IF(ISERROR(VLOOKUP($A45,'[1]liste reference'!$B$7:$D$904,1,0)),"",VLOOKUP($A45,'[1]liste reference'!$B$7:$D$904,1,0)),VLOOKUP($A45,'[1]liste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IF(A45="","",IF(ISERROR(VLOOKUP($A45,'[1]liste reference'!$A$7:$P$904,13,0)),IF(ISERROR(VLOOKUP($A45,'[1]liste reference'!$B$7:$P$904,12,0)),"    -",VLOOKUP($A45,'[1]liste reference'!$B$7:$P$904,12,0)),VLOOKUP($A45,'[1]liste reference'!$A$7:$P$904,13,0)))</f>
        <v/>
      </c>
      <c r="H45" s="210" t="str">
        <f aca="false">IF(A45="","x",IF(ISERROR(VLOOKUP($A45,'[1]liste reference'!$A$8:$P$904,14,0)),IF(ISERROR(VLOOKUP($A45,'[1]liste reference'!$B$8:$P$904,13,0)),"x",VLOOKUP($A45,'[1]liste reference'!$B$8:$P$904,13,0)),VLOOKUP($A45,'[1]liste reference'!$A$8:$P$904,14,0)))</f>
        <v>x</v>
      </c>
      <c r="I45" s="211" t="str">
        <f aca="false">IF(ISNUMBER(H45),IF(ISERROR(VLOOKUP($A45,'[1]liste reference'!$A$7:$P$904,3,0)),IF(ISERROR(VLOOKUP($A45,'[1]liste reference'!$B$7:$P$904,2,0)),"",VLOOKUP($A45,'[1]liste reference'!$B$7:$P$904,2,0)),VLOOKUP($A45,'[1]liste reference'!$A$7:$P$904,3,0)),"")</f>
        <v/>
      </c>
      <c r="J45" s="211" t="str">
        <f aca="false">IF(ISNUMBER(H45),IF(ISERROR(VLOOKUP($A45,'[1]liste reference'!$A$7:$P$904,4,0)),IF(ISERROR(VLOOKUP($A45,'[1]liste reference'!$B$7:$P$904,3,0)),"",VLOOKUP($A45,'[1]liste reference'!$B$7:$P$904,3,0)),VLOOKUP($A45,'[1]liste reference'!$A$7:$P$904,4,0)),"")</f>
        <v/>
      </c>
      <c r="K45" s="212" t="str">
        <f aca="false">IF(A45="NEWCOD",IF(AB45="","Remplir le champs 'Nouveau taxa' svp.",$AB45),IF(ISTEXT($E45),"DEJA SAISI !",IF(A45="","",IF(ISERROR(VLOOKUP($A45,'[1]liste reference'!$A$7:$D$904,2,0)),IF(ISERROR(VLOOKUP($A45,'[1]liste reference'!$B$7:$D$904,1,0)),"code non répertorié ou synonyme",VLOOKUP($A45,'[1]liste reference'!$B$7:$D$904,1,0)),VLOOKUP(A45,'[1]liste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!",IF($A45="","",IF(ISERROR(VLOOKUP($A45,'[1]liste reference'!A$1:S$1048576,19,FALSE())),IF(ISERROR(VLOOKUP($A45,'[1]liste reference'!B$1:S$1048576,19,FALSE())),"",VLOOKUP($A45,'[1]liste reference'!B$1:S$1048576,19,FALSE())),VLOOKUP($A45,'[1]liste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IF(A45="new.cod","NEWCOD",IF(AND((Z45=""),ISTEXT(A45)),A45,IF(Z45="","",INDEX('[1]liste reference'!$A$8:$A$904,Z45))))</f>
        <v/>
      </c>
      <c r="Z45" s="10" t="str">
        <f aca="false">IF(ISERROR(MATCH(A45,'[1]liste reference'!$A$8:$A$904,0)),IF(ISERROR(MATCH(A45,'[1]liste reference'!$B$8:$B$904,0)),"",(MATCH(A45,'[1]liste reference'!$B$8:$B$904,0))),(MATCH(A45,'[1]liste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IF(ISERROR(VLOOKUP($A46,'[1]liste reference'!$A$7:$D$904,2,0)),IF(ISERROR(VLOOKUP($A46,'[1]liste reference'!$B$7:$D$904,1,0)),"",VLOOKUP($A46,'[1]liste reference'!$B$7:$D$904,1,0)),VLOOKUP($A46,'[1]liste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IF(A46="","",IF(ISERROR(VLOOKUP($A46,'[1]liste reference'!$A$7:$P$904,13,0)),IF(ISERROR(VLOOKUP($A46,'[1]liste reference'!$B$7:$P$904,12,0)),"    -",VLOOKUP($A46,'[1]liste reference'!$B$7:$P$904,12,0)),VLOOKUP($A46,'[1]liste reference'!$A$7:$P$904,13,0)))</f>
        <v/>
      </c>
      <c r="H46" s="210" t="str">
        <f aca="false">IF(A46="","x",IF(ISERROR(VLOOKUP($A46,'[1]liste reference'!$A$8:$P$904,14,0)),IF(ISERROR(VLOOKUP($A46,'[1]liste reference'!$B$8:$P$904,13,0)),"x",VLOOKUP($A46,'[1]liste reference'!$B$8:$P$904,13,0)),VLOOKUP($A46,'[1]liste reference'!$A$8:$P$904,14,0)))</f>
        <v>x</v>
      </c>
      <c r="I46" s="211" t="str">
        <f aca="false">IF(ISNUMBER(H46),IF(ISERROR(VLOOKUP($A46,'[1]liste reference'!$A$7:$P$904,3,0)),IF(ISERROR(VLOOKUP($A46,'[1]liste reference'!$B$7:$P$904,2,0)),"",VLOOKUP($A46,'[1]liste reference'!$B$7:$P$904,2,0)),VLOOKUP($A46,'[1]liste reference'!$A$7:$P$904,3,0)),"")</f>
        <v/>
      </c>
      <c r="J46" s="211" t="str">
        <f aca="false">IF(ISNUMBER(H46),IF(ISERROR(VLOOKUP($A46,'[1]liste reference'!$A$7:$P$904,4,0)),IF(ISERROR(VLOOKUP($A46,'[1]liste reference'!$B$7:$P$904,3,0)),"",VLOOKUP($A46,'[1]liste reference'!$B$7:$P$904,3,0)),VLOOKUP($A46,'[1]liste reference'!$A$7:$P$904,4,0)),"")</f>
        <v/>
      </c>
      <c r="K46" s="212" t="str">
        <f aca="false">IF(A46="NEWCOD",IF(AB46="","Remplir le champs 'Nouveau taxa' svp.",$AB46),IF(ISTEXT($E46),"DEJA SAISI !",IF(A46="","",IF(ISERROR(VLOOKUP($A46,'[1]liste reference'!$A$7:$D$904,2,0)),IF(ISERROR(VLOOKUP($A46,'[1]liste reference'!$B$7:$D$904,1,0)),"code non répertorié ou synonyme",VLOOKUP($A46,'[1]liste reference'!$B$7:$D$904,1,0)),VLOOKUP(A46,'[1]liste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!",IF($A46="","",IF(ISERROR(VLOOKUP($A46,'[1]liste reference'!A$1:S$1048576,19,FALSE())),IF(ISERROR(VLOOKUP($A46,'[1]liste reference'!B$1:S$1048576,19,FALSE())),"",VLOOKUP($A46,'[1]liste reference'!B$1:S$1048576,19,FALSE())),VLOOKUP($A46,'[1]liste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IF(A46="new.cod","NEWCOD",IF(AND((Z46=""),ISTEXT(A46)),A46,IF(Z46="","",INDEX('[1]liste reference'!$A$8:$A$904,Z46))))</f>
        <v/>
      </c>
      <c r="Z46" s="10" t="str">
        <f aca="false">IF(ISERROR(MATCH(A46,'[1]liste reference'!$A$8:$A$904,0)),IF(ISERROR(MATCH(A46,'[1]liste reference'!$B$8:$B$904,0)),"",(MATCH(A46,'[1]liste reference'!$B$8:$B$904,0))),(MATCH(A46,'[1]liste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IF(ISERROR(VLOOKUP($A47,'[1]liste reference'!$A$7:$D$904,2,0)),IF(ISERROR(VLOOKUP($A47,'[1]liste reference'!$B$7:$D$904,1,0)),"",VLOOKUP($A47,'[1]liste reference'!$B$7:$D$904,1,0)),VLOOKUP($A47,'[1]liste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IF(A47="","",IF(ISERROR(VLOOKUP($A47,'[1]liste reference'!$A$7:$P$904,13,0)),IF(ISERROR(VLOOKUP($A47,'[1]liste reference'!$B$7:$P$904,12,0)),"    -",VLOOKUP($A47,'[1]liste reference'!$B$7:$P$904,12,0)),VLOOKUP($A47,'[1]liste reference'!$A$7:$P$904,13,0)))</f>
        <v/>
      </c>
      <c r="H47" s="210" t="str">
        <f aca="false">IF(A47="","x",IF(ISERROR(VLOOKUP($A47,'[1]liste reference'!$A$8:$P$904,14,0)),IF(ISERROR(VLOOKUP($A47,'[1]liste reference'!$B$8:$P$904,13,0)),"x",VLOOKUP($A47,'[1]liste reference'!$B$8:$P$904,13,0)),VLOOKUP($A47,'[1]liste reference'!$A$8:$P$904,14,0)))</f>
        <v>x</v>
      </c>
      <c r="I47" s="211" t="str">
        <f aca="false">IF(ISNUMBER(H47),IF(ISERROR(VLOOKUP($A47,'[1]liste reference'!$A$7:$P$904,3,0)),IF(ISERROR(VLOOKUP($A47,'[1]liste reference'!$B$7:$P$904,2,0)),"",VLOOKUP($A47,'[1]liste reference'!$B$7:$P$904,2,0)),VLOOKUP($A47,'[1]liste reference'!$A$7:$P$904,3,0)),"")</f>
        <v/>
      </c>
      <c r="J47" s="211" t="str">
        <f aca="false">IF(ISNUMBER(H47),IF(ISERROR(VLOOKUP($A47,'[1]liste reference'!$A$7:$P$904,4,0)),IF(ISERROR(VLOOKUP($A47,'[1]liste reference'!$B$7:$P$904,3,0)),"",VLOOKUP($A47,'[1]liste reference'!$B$7:$P$904,3,0)),VLOOKUP($A47,'[1]liste reference'!$A$7:$P$904,4,0)),"")</f>
        <v/>
      </c>
      <c r="K47" s="212" t="str">
        <f aca="false">IF(A47="NEWCOD",IF(AB47="","Remplir le champs 'Nouveau taxa' svp.",$AB47),IF(ISTEXT($E47),"DEJA SAISI !",IF(A47="","",IF(ISERROR(VLOOKUP($A47,'[1]liste reference'!$A$7:$D$904,2,0)),IF(ISERROR(VLOOKUP($A47,'[1]liste reference'!$B$7:$D$904,1,0)),"code non répertorié ou synonyme",VLOOKUP($A47,'[1]liste reference'!$B$7:$D$904,1,0)),VLOOKUP(A47,'[1]liste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!",IF($A47="","",IF(ISERROR(VLOOKUP($A47,'[1]liste reference'!A$1:S$1048576,19,FALSE())),IF(ISERROR(VLOOKUP($A47,'[1]liste reference'!B$1:S$1048576,19,FALSE())),"",VLOOKUP($A47,'[1]liste reference'!B$1:S$1048576,19,FALSE())),VLOOKUP($A47,'[1]liste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IF(A47="new.cod","NEWCOD",IF(AND((Z47=""),ISTEXT(A47)),A47,IF(Z47="","",INDEX('[1]liste reference'!$A$8:$A$904,Z47))))</f>
        <v/>
      </c>
      <c r="Z47" s="10" t="str">
        <f aca="false">IF(ISERROR(MATCH(A47,'[1]liste reference'!$A$8:$A$904,0)),IF(ISERROR(MATCH(A47,'[1]liste reference'!$B$8:$B$904,0)),"",(MATCH(A47,'[1]liste reference'!$B$8:$B$904,0))),(MATCH(A47,'[1]liste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IF(ISERROR(VLOOKUP($A48,'[1]liste reference'!$A$7:$D$904,2,0)),IF(ISERROR(VLOOKUP($A48,'[1]liste reference'!$B$7:$D$904,1,0)),"",VLOOKUP($A48,'[1]liste reference'!$B$7:$D$904,1,0)),VLOOKUP($A48,'[1]liste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IF(A48="","",IF(ISERROR(VLOOKUP($A48,'[1]liste reference'!$A$7:$P$904,13,0)),IF(ISERROR(VLOOKUP($A48,'[1]liste reference'!$B$7:$P$904,12,0)),"    -",VLOOKUP($A48,'[1]liste reference'!$B$7:$P$904,12,0)),VLOOKUP($A48,'[1]liste reference'!$A$7:$P$904,13,0)))</f>
        <v/>
      </c>
      <c r="H48" s="210" t="str">
        <f aca="false">IF(A48="","x",IF(ISERROR(VLOOKUP($A48,'[1]liste reference'!$A$8:$P$904,14,0)),IF(ISERROR(VLOOKUP($A48,'[1]liste reference'!$B$8:$P$904,13,0)),"x",VLOOKUP($A48,'[1]liste reference'!$B$8:$P$904,13,0)),VLOOKUP($A48,'[1]liste reference'!$A$8:$P$904,14,0)))</f>
        <v>x</v>
      </c>
      <c r="I48" s="211" t="str">
        <f aca="false">IF(ISNUMBER(H48),IF(ISERROR(VLOOKUP($A48,'[1]liste reference'!$A$7:$P$904,3,0)),IF(ISERROR(VLOOKUP($A48,'[1]liste reference'!$B$7:$P$904,2,0)),"",VLOOKUP($A48,'[1]liste reference'!$B$7:$P$904,2,0)),VLOOKUP($A48,'[1]liste reference'!$A$7:$P$904,3,0)),"")</f>
        <v/>
      </c>
      <c r="J48" s="211" t="str">
        <f aca="false">IF(ISNUMBER(H48),IF(ISERROR(VLOOKUP($A48,'[1]liste reference'!$A$7:$P$904,4,0)),IF(ISERROR(VLOOKUP($A48,'[1]liste reference'!$B$7:$P$904,3,0)),"",VLOOKUP($A48,'[1]liste reference'!$B$7:$P$904,3,0)),VLOOKUP($A48,'[1]liste reference'!$A$7:$P$904,4,0)),"")</f>
        <v/>
      </c>
      <c r="K48" s="212" t="str">
        <f aca="false">IF(A48="NEWCOD",IF(AB48="","Remplir le champs 'Nouveau taxa' svp.",$AB48),IF(ISTEXT($E48),"DEJA SAISI !",IF(A48="","",IF(ISERROR(VLOOKUP($A48,'[1]liste reference'!$A$7:$D$904,2,0)),IF(ISERROR(VLOOKUP($A48,'[1]liste reference'!$B$7:$D$904,1,0)),"code non répertorié ou synonyme",VLOOKUP($A48,'[1]liste reference'!$B$7:$D$904,1,0)),VLOOKUP(A48,'[1]liste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!",IF($A48="","",IF(ISERROR(VLOOKUP($A48,'[1]liste reference'!A$1:S$1048576,19,FALSE())),IF(ISERROR(VLOOKUP($A48,'[1]liste reference'!B$1:S$1048576,19,FALSE())),"",VLOOKUP($A48,'[1]liste reference'!B$1:S$1048576,19,FALSE())),VLOOKUP($A48,'[1]liste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IF(A48="new.cod","NEWCOD",IF(AND((Z48=""),ISTEXT(A48)),A48,IF(Z48="","",INDEX('[1]liste reference'!$A$8:$A$904,Z48))))</f>
        <v/>
      </c>
      <c r="Z48" s="10" t="str">
        <f aca="false">IF(ISERROR(MATCH(A48,'[1]liste reference'!$A$8:$A$904,0)),IF(ISERROR(MATCH(A48,'[1]liste reference'!$B$8:$B$904,0)),"",(MATCH(A48,'[1]liste reference'!$B$8:$B$904,0))),(MATCH(A48,'[1]liste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IF(ISERROR(VLOOKUP($A49,'[1]liste reference'!$A$7:$D$904,2,0)),IF(ISERROR(VLOOKUP($A49,'[1]liste reference'!$B$7:$D$904,1,0)),"",VLOOKUP($A49,'[1]liste reference'!$B$7:$D$904,1,0)),VLOOKUP($A49,'[1]liste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IF(A49="","",IF(ISERROR(VLOOKUP($A49,'[1]liste reference'!$A$7:$P$904,13,0)),IF(ISERROR(VLOOKUP($A49,'[1]liste reference'!$B$7:$P$904,12,0)),"    -",VLOOKUP($A49,'[1]liste reference'!$B$7:$P$904,12,0)),VLOOKUP($A49,'[1]liste reference'!$A$7:$P$904,13,0)))</f>
        <v/>
      </c>
      <c r="H49" s="210" t="str">
        <f aca="false">IF(A49="","x",IF(ISERROR(VLOOKUP($A49,'[1]liste reference'!$A$8:$P$904,14,0)),IF(ISERROR(VLOOKUP($A49,'[1]liste reference'!$B$8:$P$904,13,0)),"x",VLOOKUP($A49,'[1]liste reference'!$B$8:$P$904,13,0)),VLOOKUP($A49,'[1]liste reference'!$A$8:$P$904,14,0)))</f>
        <v>x</v>
      </c>
      <c r="I49" s="211" t="str">
        <f aca="false">IF(ISNUMBER(H49),IF(ISERROR(VLOOKUP($A49,'[1]liste reference'!$A$7:$P$904,3,0)),IF(ISERROR(VLOOKUP($A49,'[1]liste reference'!$B$7:$P$904,2,0)),"",VLOOKUP($A49,'[1]liste reference'!$B$7:$P$904,2,0)),VLOOKUP($A49,'[1]liste reference'!$A$7:$P$904,3,0)),"")</f>
        <v/>
      </c>
      <c r="J49" s="211" t="str">
        <f aca="false">IF(ISNUMBER(H49),IF(ISERROR(VLOOKUP($A49,'[1]liste reference'!$A$7:$P$904,4,0)),IF(ISERROR(VLOOKUP($A49,'[1]liste reference'!$B$7:$P$904,3,0)),"",VLOOKUP($A49,'[1]liste reference'!$B$7:$P$904,3,0)),VLOOKUP($A49,'[1]liste reference'!$A$7:$P$904,4,0)),"")</f>
        <v/>
      </c>
      <c r="K49" s="212" t="str">
        <f aca="false">IF(A49="NEWCOD",IF(AB49="","Remplir le champs 'Nouveau taxa' svp.",$AB49),IF(ISTEXT($E49),"DEJA SAISI !",IF(A49="","",IF(ISERROR(VLOOKUP($A49,'[1]liste reference'!$A$7:$D$904,2,0)),IF(ISERROR(VLOOKUP($A49,'[1]liste reference'!$B$7:$D$904,1,0)),"code non répertorié ou synonyme",VLOOKUP($A49,'[1]liste reference'!$B$7:$D$904,1,0)),VLOOKUP(A49,'[1]liste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!",IF($A49="","",IF(ISERROR(VLOOKUP($A49,'[1]liste reference'!A$1:S$1048576,19,FALSE())),IF(ISERROR(VLOOKUP($A49,'[1]liste reference'!B$1:S$1048576,19,FALSE())),"",VLOOKUP($A49,'[1]liste reference'!B$1:S$1048576,19,FALSE())),VLOOKUP($A49,'[1]liste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IF(A49="new.cod","NEWCOD",IF(AND((Z49=""),ISTEXT(A49)),A49,IF(Z49="","",INDEX('[1]liste reference'!$A$8:$A$904,Z49))))</f>
        <v/>
      </c>
      <c r="Z49" s="10" t="str">
        <f aca="false">IF(ISERROR(MATCH(A49,'[1]liste reference'!$A$8:$A$904,0)),IF(ISERROR(MATCH(A49,'[1]liste reference'!$B$8:$B$904,0)),"",(MATCH(A49,'[1]liste reference'!$B$8:$B$904,0))),(MATCH(A49,'[1]liste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IF(ISERROR(VLOOKUP($A50,'[1]liste reference'!$A$7:$D$904,2,0)),IF(ISERROR(VLOOKUP($A50,'[1]liste reference'!$B$7:$D$904,1,0)),"",VLOOKUP($A50,'[1]liste reference'!$B$7:$D$904,1,0)),VLOOKUP($A50,'[1]liste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IF(A50="","",IF(ISERROR(VLOOKUP($A50,'[1]liste reference'!$A$7:$P$904,13,0)),IF(ISERROR(VLOOKUP($A50,'[1]liste reference'!$B$7:$P$904,12,0)),"    -",VLOOKUP($A50,'[1]liste reference'!$B$7:$P$904,12,0)),VLOOKUP($A50,'[1]liste reference'!$A$7:$P$904,13,0)))</f>
        <v/>
      </c>
      <c r="H50" s="210" t="str">
        <f aca="false">IF(A50="","x",IF(ISERROR(VLOOKUP($A50,'[1]liste reference'!$A$8:$P$904,14,0)),IF(ISERROR(VLOOKUP($A50,'[1]liste reference'!$B$8:$P$904,13,0)),"x",VLOOKUP($A50,'[1]liste reference'!$B$8:$P$904,13,0)),VLOOKUP($A50,'[1]liste reference'!$A$8:$P$904,14,0)))</f>
        <v>x</v>
      </c>
      <c r="I50" s="211" t="str">
        <f aca="false">IF(ISNUMBER(H50),IF(ISERROR(VLOOKUP($A50,'[1]liste reference'!$A$7:$P$904,3,0)),IF(ISERROR(VLOOKUP($A50,'[1]liste reference'!$B$7:$P$904,2,0)),"",VLOOKUP($A50,'[1]liste reference'!$B$7:$P$904,2,0)),VLOOKUP($A50,'[1]liste reference'!$A$7:$P$904,3,0)),"")</f>
        <v/>
      </c>
      <c r="J50" s="211" t="str">
        <f aca="false">IF(ISNUMBER(H50),IF(ISERROR(VLOOKUP($A50,'[1]liste reference'!$A$7:$P$904,4,0)),IF(ISERROR(VLOOKUP($A50,'[1]liste reference'!$B$7:$P$904,3,0)),"",VLOOKUP($A50,'[1]liste reference'!$B$7:$P$904,3,0)),VLOOKUP($A50,'[1]liste reference'!$A$7:$P$904,4,0)),"")</f>
        <v/>
      </c>
      <c r="K50" s="212" t="str">
        <f aca="false">IF(A50="NEWCOD",IF(AB50="","Remplir le champs 'Nouveau taxa' svp.",$AB50),IF(ISTEXT($E50),"DEJA SAISI !",IF(A50="","",IF(ISERROR(VLOOKUP($A50,'[1]liste reference'!$A$7:$D$904,2,0)),IF(ISERROR(VLOOKUP($A50,'[1]liste reference'!$B$7:$D$904,1,0)),"code non répertorié ou synonyme",VLOOKUP($A50,'[1]liste reference'!$B$7:$D$904,1,0)),VLOOKUP(A50,'[1]liste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!",IF($A50="","",IF(ISERROR(VLOOKUP($A50,'[1]liste reference'!A$1:S$1048576,19,FALSE())),IF(ISERROR(VLOOKUP($A50,'[1]liste reference'!B$1:S$1048576,19,FALSE())),"",VLOOKUP($A50,'[1]liste reference'!B$1:S$1048576,19,FALSE())),VLOOKUP($A50,'[1]liste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IF(A50="new.cod","NEWCOD",IF(AND((Z50=""),ISTEXT(A50)),A50,IF(Z50="","",INDEX('[1]liste reference'!$A$8:$A$904,Z50))))</f>
        <v/>
      </c>
      <c r="Z50" s="10" t="str">
        <f aca="false">IF(ISERROR(MATCH(A50,'[1]liste reference'!$A$8:$A$904,0)),IF(ISERROR(MATCH(A50,'[1]liste reference'!$B$8:$B$904,0)),"",(MATCH(A50,'[1]liste reference'!$B$8:$B$904,0))),(MATCH(A50,'[1]liste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IF(ISERROR(VLOOKUP($A51,'[1]liste reference'!$A$7:$D$904,2,0)),IF(ISERROR(VLOOKUP($A51,'[1]liste reference'!$B$7:$D$904,1,0)),"",VLOOKUP($A51,'[1]liste reference'!$B$7:$D$904,1,0)),VLOOKUP($A51,'[1]liste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IF(A51="","",IF(ISERROR(VLOOKUP($A51,'[1]liste reference'!$A$7:$P$904,13,0)),IF(ISERROR(VLOOKUP($A51,'[1]liste reference'!$B$7:$P$904,12,0)),"    -",VLOOKUP($A51,'[1]liste reference'!$B$7:$P$904,12,0)),VLOOKUP($A51,'[1]liste reference'!$A$7:$P$904,13,0)))</f>
        <v/>
      </c>
      <c r="H51" s="210" t="str">
        <f aca="false">IF(A51="","x",IF(ISERROR(VLOOKUP($A51,'[1]liste reference'!$A$8:$P$904,14,0)),IF(ISERROR(VLOOKUP($A51,'[1]liste reference'!$B$8:$P$904,13,0)),"x",VLOOKUP($A51,'[1]liste reference'!$B$8:$P$904,13,0)),VLOOKUP($A51,'[1]liste reference'!$A$8:$P$904,14,0)))</f>
        <v>x</v>
      </c>
      <c r="I51" s="211" t="str">
        <f aca="false">IF(ISNUMBER(H51),IF(ISERROR(VLOOKUP($A51,'[1]liste reference'!$A$7:$P$904,3,0)),IF(ISERROR(VLOOKUP($A51,'[1]liste reference'!$B$7:$P$904,2,0)),"",VLOOKUP($A51,'[1]liste reference'!$B$7:$P$904,2,0)),VLOOKUP($A51,'[1]liste reference'!$A$7:$P$904,3,0)),"")</f>
        <v/>
      </c>
      <c r="J51" s="211" t="str">
        <f aca="false">IF(ISNUMBER(H51),IF(ISERROR(VLOOKUP($A51,'[1]liste reference'!$A$7:$P$904,4,0)),IF(ISERROR(VLOOKUP($A51,'[1]liste reference'!$B$7:$P$904,3,0)),"",VLOOKUP($A51,'[1]liste reference'!$B$7:$P$904,3,0)),VLOOKUP($A51,'[1]liste reference'!$A$7:$P$904,4,0)),"")</f>
        <v/>
      </c>
      <c r="K51" s="212" t="str">
        <f aca="false">IF(A51="NEWCOD",IF(AB51="","Remplir le champs 'Nouveau taxa' svp.",$AB51),IF(ISTEXT($E51),"DEJA SAISI !",IF(A51="","",IF(ISERROR(VLOOKUP($A51,'[1]liste reference'!$A$7:$D$904,2,0)),IF(ISERROR(VLOOKUP($A51,'[1]liste reference'!$B$7:$D$904,1,0)),"code non répertorié ou synonyme",VLOOKUP($A51,'[1]liste reference'!$B$7:$D$904,1,0)),VLOOKUP(A51,'[1]liste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!",IF($A51="","",IF(ISERROR(VLOOKUP($A51,'[1]liste reference'!A$1:S$1048576,19,FALSE())),IF(ISERROR(VLOOKUP($A51,'[1]liste reference'!B$1:S$1048576,19,FALSE())),"",VLOOKUP($A51,'[1]liste reference'!B$1:S$1048576,19,FALSE())),VLOOKUP($A51,'[1]liste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IF(A51="new.cod","NEWCOD",IF(AND((Z51=""),ISTEXT(A51)),A51,IF(Z51="","",INDEX('[1]liste reference'!$A$8:$A$904,Z51))))</f>
        <v/>
      </c>
      <c r="Z51" s="10" t="str">
        <f aca="false">IF(ISERROR(MATCH(A51,'[1]liste reference'!$A$8:$A$904,0)),IF(ISERROR(MATCH(A51,'[1]liste reference'!$B$8:$B$904,0)),"",(MATCH(A51,'[1]liste reference'!$B$8:$B$904,0))),(MATCH(A51,'[1]liste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IF(ISERROR(VLOOKUP($A52,'[1]liste reference'!$A$7:$D$904,2,0)),IF(ISERROR(VLOOKUP($A52,'[1]liste reference'!$B$7:$D$904,1,0)),"",VLOOKUP($A52,'[1]liste reference'!$B$7:$D$904,1,0)),VLOOKUP($A52,'[1]liste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IF(A52="","",IF(ISERROR(VLOOKUP($A52,'[1]liste reference'!$A$7:$P$904,13,0)),IF(ISERROR(VLOOKUP($A52,'[1]liste reference'!$B$7:$P$904,12,0)),"    -",VLOOKUP($A52,'[1]liste reference'!$B$7:$P$904,12,0)),VLOOKUP($A52,'[1]liste reference'!$A$7:$P$904,13,0)))</f>
        <v/>
      </c>
      <c r="H52" s="210" t="str">
        <f aca="false">IF(A52="","x",IF(ISERROR(VLOOKUP($A52,'[1]liste reference'!$A$8:$P$904,14,0)),IF(ISERROR(VLOOKUP($A52,'[1]liste reference'!$B$8:$P$904,13,0)),"x",VLOOKUP($A52,'[1]liste reference'!$B$8:$P$904,13,0)),VLOOKUP($A52,'[1]liste reference'!$A$8:$P$904,14,0)))</f>
        <v>x</v>
      </c>
      <c r="I52" s="211" t="str">
        <f aca="false">IF(ISNUMBER(H52),IF(ISERROR(VLOOKUP($A52,'[1]liste reference'!$A$7:$P$904,3,0)),IF(ISERROR(VLOOKUP($A52,'[1]liste reference'!$B$7:$P$904,2,0)),"",VLOOKUP($A52,'[1]liste reference'!$B$7:$P$904,2,0)),VLOOKUP($A52,'[1]liste reference'!$A$7:$P$904,3,0)),"")</f>
        <v/>
      </c>
      <c r="J52" s="211" t="str">
        <f aca="false">IF(ISNUMBER(H52),IF(ISERROR(VLOOKUP($A52,'[1]liste reference'!$A$7:$P$904,4,0)),IF(ISERROR(VLOOKUP($A52,'[1]liste reference'!$B$7:$P$904,3,0)),"",VLOOKUP($A52,'[1]liste reference'!$B$7:$P$904,3,0)),VLOOKUP($A52,'[1]liste reference'!$A$7:$P$904,4,0)),"")</f>
        <v/>
      </c>
      <c r="K52" s="212" t="str">
        <f aca="false">IF(A52="NEWCOD",IF(AB52="","Remplir le champs 'Nouveau taxa' svp.",$AB52),IF(ISTEXT($E52),"DEJA SAISI !",IF(A52="","",IF(ISERROR(VLOOKUP($A52,'[1]liste reference'!$A$7:$D$904,2,0)),IF(ISERROR(VLOOKUP($A52,'[1]liste reference'!$B$7:$D$904,1,0)),"code non répertorié ou synonyme",VLOOKUP($A52,'[1]liste reference'!$B$7:$D$904,1,0)),VLOOKUP(A52,'[1]liste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!",IF($A52="","",IF(ISERROR(VLOOKUP($A52,'[1]liste reference'!A$1:S$1048576,19,FALSE())),IF(ISERROR(VLOOKUP($A52,'[1]liste reference'!B$1:S$1048576,19,FALSE())),"",VLOOKUP($A52,'[1]liste reference'!B$1:S$1048576,19,FALSE())),VLOOKUP($A52,'[1]liste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IF(A52="new.cod","NEWCOD",IF(AND((Z52=""),ISTEXT(A52)),A52,IF(Z52="","",INDEX('[1]liste reference'!$A$8:$A$904,Z52))))</f>
        <v/>
      </c>
      <c r="Z52" s="10" t="str">
        <f aca="false">IF(ISERROR(MATCH(A52,'[1]liste reference'!$A$8:$A$904,0)),IF(ISERROR(MATCH(A52,'[1]liste reference'!$B$8:$B$904,0)),"",(MATCH(A52,'[1]liste reference'!$B$8:$B$904,0))),(MATCH(A52,'[1]liste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IF(ISERROR(VLOOKUP($A53,'[1]liste reference'!$A$7:$D$904,2,0)),IF(ISERROR(VLOOKUP($A53,'[1]liste reference'!$B$7:$D$904,1,0)),"",VLOOKUP($A53,'[1]liste reference'!$B$7:$D$904,1,0)),VLOOKUP($A53,'[1]liste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IF(A53="","",IF(ISERROR(VLOOKUP($A53,'[1]liste reference'!$A$7:$P$904,13,0)),IF(ISERROR(VLOOKUP($A53,'[1]liste reference'!$B$7:$P$904,12,0)),"    -",VLOOKUP($A53,'[1]liste reference'!$B$7:$P$904,12,0)),VLOOKUP($A53,'[1]liste reference'!$A$7:$P$904,13,0)))</f>
        <v/>
      </c>
      <c r="H53" s="210" t="str">
        <f aca="false">IF(A53="","x",IF(ISERROR(VLOOKUP($A53,'[1]liste reference'!$A$8:$P$904,14,0)),IF(ISERROR(VLOOKUP($A53,'[1]liste reference'!$B$8:$P$904,13,0)),"x",VLOOKUP($A53,'[1]liste reference'!$B$8:$P$904,13,0)),VLOOKUP($A53,'[1]liste reference'!$A$8:$P$904,14,0)))</f>
        <v>x</v>
      </c>
      <c r="I53" s="211" t="str">
        <f aca="false">IF(ISNUMBER(H53),IF(ISERROR(VLOOKUP($A53,'[1]liste reference'!$A$7:$P$904,3,0)),IF(ISERROR(VLOOKUP($A53,'[1]liste reference'!$B$7:$P$904,2,0)),"",VLOOKUP($A53,'[1]liste reference'!$B$7:$P$904,2,0)),VLOOKUP($A53,'[1]liste reference'!$A$7:$P$904,3,0)),"")</f>
        <v/>
      </c>
      <c r="J53" s="211" t="str">
        <f aca="false">IF(ISNUMBER(H53),IF(ISERROR(VLOOKUP($A53,'[1]liste reference'!$A$7:$P$904,4,0)),IF(ISERROR(VLOOKUP($A53,'[1]liste reference'!$B$7:$P$904,3,0)),"",VLOOKUP($A53,'[1]liste reference'!$B$7:$P$904,3,0)),VLOOKUP($A53,'[1]liste reference'!$A$7:$P$904,4,0)),"")</f>
        <v/>
      </c>
      <c r="K53" s="212" t="str">
        <f aca="false">IF(A53="NEWCOD",IF(AB53="","Remplir le champs 'Nouveau taxa' svp.",$AB53),IF(ISTEXT($E53),"DEJA SAISI !",IF(A53="","",IF(ISERROR(VLOOKUP($A53,'[1]liste reference'!$A$7:$D$904,2,0)),IF(ISERROR(VLOOKUP($A53,'[1]liste reference'!$B$7:$D$904,1,0)),"code non répertorié ou synonyme",VLOOKUP($A53,'[1]liste reference'!$B$7:$D$904,1,0)),VLOOKUP(A53,'[1]liste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!",IF($A53="","",IF(ISERROR(VLOOKUP($A53,'[1]liste reference'!A$1:S$1048576,19,FALSE())),IF(ISERROR(VLOOKUP($A53,'[1]liste reference'!B$1:S$1048576,19,FALSE())),"",VLOOKUP($A53,'[1]liste reference'!B$1:S$1048576,19,FALSE())),VLOOKUP($A53,'[1]liste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IF(A53="new.cod","NEWCOD",IF(AND((Z53=""),ISTEXT(A53)),A53,IF(Z53="","",INDEX('[1]liste reference'!$A$8:$A$904,Z53))))</f>
        <v/>
      </c>
      <c r="Z53" s="10" t="str">
        <f aca="false">IF(ISERROR(MATCH(A53,'[1]liste reference'!$A$8:$A$904,0)),IF(ISERROR(MATCH(A53,'[1]liste reference'!$B$8:$B$904,0)),"",(MATCH(A53,'[1]liste reference'!$B$8:$B$904,0))),(MATCH(A53,'[1]liste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IF(ISERROR(VLOOKUP($A54,'[1]liste reference'!$A$7:$D$904,2,0)),IF(ISERROR(VLOOKUP($A54,'[1]liste reference'!$B$7:$D$904,1,0)),"",VLOOKUP($A54,'[1]liste reference'!$B$7:$D$904,1,0)),VLOOKUP($A54,'[1]liste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IF(A54="","",IF(ISERROR(VLOOKUP($A54,'[1]liste reference'!$A$7:$P$904,13,0)),IF(ISERROR(VLOOKUP($A54,'[1]liste reference'!$B$7:$P$904,12,0)),"    -",VLOOKUP($A54,'[1]liste reference'!$B$7:$P$904,12,0)),VLOOKUP($A54,'[1]liste reference'!$A$7:$P$904,13,0)))</f>
        <v/>
      </c>
      <c r="H54" s="210" t="str">
        <f aca="false">IF(A54="","x",IF(ISERROR(VLOOKUP($A54,'[1]liste reference'!$A$8:$P$904,14,0)),IF(ISERROR(VLOOKUP($A54,'[1]liste reference'!$B$8:$P$904,13,0)),"x",VLOOKUP($A54,'[1]liste reference'!$B$8:$P$904,13,0)),VLOOKUP($A54,'[1]liste reference'!$A$8:$P$904,14,0)))</f>
        <v>x</v>
      </c>
      <c r="I54" s="211" t="str">
        <f aca="false">IF(ISNUMBER(H54),IF(ISERROR(VLOOKUP($A54,'[1]liste reference'!$A$7:$P$904,3,0)),IF(ISERROR(VLOOKUP($A54,'[1]liste reference'!$B$7:$P$904,2,0)),"",VLOOKUP($A54,'[1]liste reference'!$B$7:$P$904,2,0)),VLOOKUP($A54,'[1]liste reference'!$A$7:$P$904,3,0)),"")</f>
        <v/>
      </c>
      <c r="J54" s="211" t="str">
        <f aca="false">IF(ISNUMBER(H54),IF(ISERROR(VLOOKUP($A54,'[1]liste reference'!$A$7:$P$904,4,0)),IF(ISERROR(VLOOKUP($A54,'[1]liste reference'!$B$7:$P$904,3,0)),"",VLOOKUP($A54,'[1]liste reference'!$B$7:$P$904,3,0)),VLOOKUP($A54,'[1]liste reference'!$A$7:$P$904,4,0)),"")</f>
        <v/>
      </c>
      <c r="K54" s="212" t="str">
        <f aca="false">IF(A54="NEWCOD",IF(AB54="","Remplir le champs 'Nouveau taxa' svp.",$AB54),IF(ISTEXT($E54),"DEJA SAISI !",IF(A54="","",IF(ISERROR(VLOOKUP($A54,'[1]liste reference'!$A$7:$D$904,2,0)),IF(ISERROR(VLOOKUP($A54,'[1]liste reference'!$B$7:$D$904,1,0)),"code non répertorié ou synonyme",VLOOKUP($A54,'[1]liste reference'!$B$7:$D$904,1,0)),VLOOKUP(A54,'[1]liste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!",IF($A54="","",IF(ISERROR(VLOOKUP($A54,'[1]liste reference'!A$1:S$1048576,19,FALSE())),IF(ISERROR(VLOOKUP($A54,'[1]liste reference'!B$1:S$1048576,19,FALSE())),"",VLOOKUP($A54,'[1]liste reference'!B$1:S$1048576,19,FALSE())),VLOOKUP($A54,'[1]liste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IF(A54="new.cod","NEWCOD",IF(AND((Z54=""),ISTEXT(A54)),A54,IF(Z54="","",INDEX('[1]liste reference'!$A$8:$A$904,Z54))))</f>
        <v/>
      </c>
      <c r="Z54" s="10" t="str">
        <f aca="false">IF(ISERROR(MATCH(A54,'[1]liste reference'!$A$8:$A$904,0)),IF(ISERROR(MATCH(A54,'[1]liste reference'!$B$8:$B$904,0)),"",(MATCH(A54,'[1]liste reference'!$B$8:$B$904,0))),(MATCH(A54,'[1]liste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IF(ISERROR(VLOOKUP($A55,'[1]liste reference'!$A$7:$D$904,2,0)),IF(ISERROR(VLOOKUP($A55,'[1]liste reference'!$B$7:$D$904,1,0)),"",VLOOKUP($A55,'[1]liste reference'!$B$7:$D$904,1,0)),VLOOKUP($A55,'[1]liste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IF(A55="","",IF(ISERROR(VLOOKUP($A55,'[1]liste reference'!$A$7:$P$904,13,0)),IF(ISERROR(VLOOKUP($A55,'[1]liste reference'!$B$7:$P$904,12,0)),"    -",VLOOKUP($A55,'[1]liste reference'!$B$7:$P$904,12,0)),VLOOKUP($A55,'[1]liste reference'!$A$7:$P$904,13,0)))</f>
        <v/>
      </c>
      <c r="H55" s="210" t="str">
        <f aca="false">IF(A55="","x",IF(ISERROR(VLOOKUP($A55,'[1]liste reference'!$A$8:$P$904,14,0)),IF(ISERROR(VLOOKUP($A55,'[1]liste reference'!$B$8:$P$904,13,0)),"x",VLOOKUP($A55,'[1]liste reference'!$B$8:$P$904,13,0)),VLOOKUP($A55,'[1]liste reference'!$A$8:$P$904,14,0)))</f>
        <v>x</v>
      </c>
      <c r="I55" s="211" t="str">
        <f aca="false">IF(ISNUMBER(H55),IF(ISERROR(VLOOKUP($A55,'[1]liste reference'!$A$7:$P$904,3,0)),IF(ISERROR(VLOOKUP($A55,'[1]liste reference'!$B$7:$P$904,2,0)),"",VLOOKUP($A55,'[1]liste reference'!$B$7:$P$904,2,0)),VLOOKUP($A55,'[1]liste reference'!$A$7:$P$904,3,0)),"")</f>
        <v/>
      </c>
      <c r="J55" s="211" t="str">
        <f aca="false">IF(ISNUMBER(H55),IF(ISERROR(VLOOKUP($A55,'[1]liste reference'!$A$7:$P$904,4,0)),IF(ISERROR(VLOOKUP($A55,'[1]liste reference'!$B$7:$P$904,3,0)),"",VLOOKUP($A55,'[1]liste reference'!$B$7:$P$904,3,0)),VLOOKUP($A55,'[1]liste reference'!$A$7:$P$904,4,0)),"")</f>
        <v/>
      </c>
      <c r="K55" s="212" t="str">
        <f aca="false">IF(A55="NEWCOD",IF(AB55="","Remplir le champs 'Nouveau taxa' svp.",$AB55),IF(ISTEXT($E55),"DEJA SAISI !",IF(A55="","",IF(ISERROR(VLOOKUP($A55,'[1]liste reference'!$A$7:$D$904,2,0)),IF(ISERROR(VLOOKUP($A55,'[1]liste reference'!$B$7:$D$904,1,0)),"code non répertorié ou synonyme",VLOOKUP($A55,'[1]liste reference'!$B$7:$D$904,1,0)),VLOOKUP(A55,'[1]liste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!",IF($A55="","",IF(ISERROR(VLOOKUP($A55,'[1]liste reference'!A$1:S$1048576,19,FALSE())),IF(ISERROR(VLOOKUP($A55,'[1]liste reference'!B$1:S$1048576,19,FALSE())),"",VLOOKUP($A55,'[1]liste reference'!B$1:S$1048576,19,FALSE())),VLOOKUP($A55,'[1]liste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IF(A55="new.cod","NEWCOD",IF(AND((Z55=""),ISTEXT(A55)),A55,IF(Z55="","",INDEX('[1]liste reference'!$A$8:$A$904,Z55))))</f>
        <v/>
      </c>
      <c r="Z55" s="10" t="str">
        <f aca="false">IF(ISERROR(MATCH(A55,'[1]liste reference'!$A$8:$A$904,0)),IF(ISERROR(MATCH(A55,'[1]liste reference'!$B$8:$B$904,0)),"",(MATCH(A55,'[1]liste reference'!$B$8:$B$904,0))),(MATCH(A55,'[1]liste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IF(ISERROR(VLOOKUP($A56,'[1]liste reference'!$A$7:$D$904,2,0)),IF(ISERROR(VLOOKUP($A56,'[1]liste reference'!$B$7:$D$904,1,0)),"",VLOOKUP($A56,'[1]liste reference'!$B$7:$D$904,1,0)),VLOOKUP($A56,'[1]liste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IF(A56="","",IF(ISERROR(VLOOKUP($A56,'[1]liste reference'!$A$7:$P$904,13,0)),IF(ISERROR(VLOOKUP($A56,'[1]liste reference'!$B$7:$P$904,12,0)),"    -",VLOOKUP($A56,'[1]liste reference'!$B$7:$P$904,12,0)),VLOOKUP($A56,'[1]liste reference'!$A$7:$P$904,13,0)))</f>
        <v/>
      </c>
      <c r="H56" s="210" t="str">
        <f aca="false">IF(A56="","x",IF(ISERROR(VLOOKUP($A56,'[1]liste reference'!$A$8:$P$904,14,0)),IF(ISERROR(VLOOKUP($A56,'[1]liste reference'!$B$8:$P$904,13,0)),"x",VLOOKUP($A56,'[1]liste reference'!$B$8:$P$904,13,0)),VLOOKUP($A56,'[1]liste reference'!$A$8:$P$904,14,0)))</f>
        <v>x</v>
      </c>
      <c r="I56" s="211" t="str">
        <f aca="false">IF(ISNUMBER(H56),IF(ISERROR(VLOOKUP($A56,'[1]liste reference'!$A$7:$P$904,3,0)),IF(ISERROR(VLOOKUP($A56,'[1]liste reference'!$B$7:$P$904,2,0)),"",VLOOKUP($A56,'[1]liste reference'!$B$7:$P$904,2,0)),VLOOKUP($A56,'[1]liste reference'!$A$7:$P$904,3,0)),"")</f>
        <v/>
      </c>
      <c r="J56" s="211" t="str">
        <f aca="false">IF(ISNUMBER(H56),IF(ISERROR(VLOOKUP($A56,'[1]liste reference'!$A$7:$P$904,4,0)),IF(ISERROR(VLOOKUP($A56,'[1]liste reference'!$B$7:$P$904,3,0)),"",VLOOKUP($A56,'[1]liste reference'!$B$7:$P$904,3,0)),VLOOKUP($A56,'[1]liste reference'!$A$7:$P$904,4,0)),"")</f>
        <v/>
      </c>
      <c r="K56" s="212" t="str">
        <f aca="false">IF(A56="NEWCOD",IF(AB56="","Remplir le champs 'Nouveau taxa' svp.",$AB56),IF(ISTEXT($E56),"DEJA SAISI !",IF(A56="","",IF(ISERROR(VLOOKUP($A56,'[1]liste reference'!$A$7:$D$904,2,0)),IF(ISERROR(VLOOKUP($A56,'[1]liste reference'!$B$7:$D$904,1,0)),"code non répertorié ou synonyme",VLOOKUP($A56,'[1]liste reference'!$B$7:$D$904,1,0)),VLOOKUP(A56,'[1]liste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!",IF($A56="","",IF(ISERROR(VLOOKUP($A56,'[1]liste reference'!A$1:S$1048576,19,FALSE())),IF(ISERROR(VLOOKUP($A56,'[1]liste reference'!B$1:S$1048576,19,FALSE())),"",VLOOKUP($A56,'[1]liste reference'!B$1:S$1048576,19,FALSE())),VLOOKUP($A56,'[1]liste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IF(A56="new.cod","NEWCOD",IF(AND((Z56=""),ISTEXT(A56)),A56,IF(Z56="","",INDEX('[1]liste reference'!$A$8:$A$904,Z56))))</f>
        <v/>
      </c>
      <c r="Z56" s="10" t="str">
        <f aca="false">IF(ISERROR(MATCH(A56,'[1]liste reference'!$A$8:$A$904,0)),IF(ISERROR(MATCH(A56,'[1]liste reference'!$B$8:$B$904,0)),"",(MATCH(A56,'[1]liste reference'!$B$8:$B$904,0))),(MATCH(A56,'[1]liste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IF(ISERROR(VLOOKUP($A57,'[1]liste reference'!$A$7:$D$904,2,0)),IF(ISERROR(VLOOKUP($A57,'[1]liste reference'!$B$7:$D$904,1,0)),"",VLOOKUP($A57,'[1]liste reference'!$B$7:$D$904,1,0)),VLOOKUP($A57,'[1]liste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IF(A57="","",IF(ISERROR(VLOOKUP($A57,'[1]liste reference'!$A$7:$P$904,13,0)),IF(ISERROR(VLOOKUP($A57,'[1]liste reference'!$B$7:$P$904,12,0)),"    -",VLOOKUP($A57,'[1]liste reference'!$B$7:$P$904,12,0)),VLOOKUP($A57,'[1]liste reference'!$A$7:$P$904,13,0)))</f>
        <v/>
      </c>
      <c r="H57" s="210" t="str">
        <f aca="false">IF(A57="","x",IF(ISERROR(VLOOKUP($A57,'[1]liste reference'!$A$8:$P$904,14,0)),IF(ISERROR(VLOOKUP($A57,'[1]liste reference'!$B$8:$P$904,13,0)),"x",VLOOKUP($A57,'[1]liste reference'!$B$8:$P$904,13,0)),VLOOKUP($A57,'[1]liste reference'!$A$8:$P$904,14,0)))</f>
        <v>x</v>
      </c>
      <c r="I57" s="211" t="str">
        <f aca="false">IF(ISNUMBER(H57),IF(ISERROR(VLOOKUP($A57,'[1]liste reference'!$A$7:$P$904,3,0)),IF(ISERROR(VLOOKUP($A57,'[1]liste reference'!$B$7:$P$904,2,0)),"",VLOOKUP($A57,'[1]liste reference'!$B$7:$P$904,2,0)),VLOOKUP($A57,'[1]liste reference'!$A$7:$P$904,3,0)),"")</f>
        <v/>
      </c>
      <c r="J57" s="211" t="str">
        <f aca="false">IF(ISNUMBER(H57),IF(ISERROR(VLOOKUP($A57,'[1]liste reference'!$A$7:$P$904,4,0)),IF(ISERROR(VLOOKUP($A57,'[1]liste reference'!$B$7:$P$904,3,0)),"",VLOOKUP($A57,'[1]liste reference'!$B$7:$P$904,3,0)),VLOOKUP($A57,'[1]liste reference'!$A$7:$P$904,4,0)),"")</f>
        <v/>
      </c>
      <c r="K57" s="212" t="str">
        <f aca="false">IF(A57="NEWCOD",IF(AB57="","Remplir le champs 'Nouveau taxa' svp.",$AB57),IF(ISTEXT($E57),"DEJA SAISI !",IF(A57="","",IF(ISERROR(VLOOKUP($A57,'[1]liste reference'!$A$7:$D$904,2,0)),IF(ISERROR(VLOOKUP($A57,'[1]liste reference'!$B$7:$D$904,1,0)),"code non répertorié ou synonyme",VLOOKUP($A57,'[1]liste reference'!$B$7:$D$904,1,0)),VLOOKUP(A57,'[1]liste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!",IF($A57="","",IF(ISERROR(VLOOKUP($A57,'[1]liste reference'!A$1:S$1048576,19,FALSE())),IF(ISERROR(VLOOKUP($A57,'[1]liste reference'!B$1:S$1048576,19,FALSE())),"",VLOOKUP($A57,'[1]liste reference'!B$1:S$1048576,19,FALSE())),VLOOKUP($A57,'[1]liste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IF(A57="new.cod","NEWCOD",IF(AND((Z57=""),ISTEXT(A57)),A57,IF(Z57="","",INDEX('[1]liste reference'!$A$8:$A$904,Z57))))</f>
        <v/>
      </c>
      <c r="Z57" s="10" t="str">
        <f aca="false">IF(ISERROR(MATCH(A57,'[1]liste reference'!$A$8:$A$904,0)),IF(ISERROR(MATCH(A57,'[1]liste reference'!$B$8:$B$904,0)),"",(MATCH(A57,'[1]liste reference'!$B$8:$B$904,0))),(MATCH(A57,'[1]liste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IF(ISERROR(VLOOKUP($A58,'[1]liste reference'!$A$7:$D$904,2,0)),IF(ISERROR(VLOOKUP($A58,'[1]liste reference'!$B$7:$D$904,1,0)),"",VLOOKUP($A58,'[1]liste reference'!$B$7:$D$904,1,0)),VLOOKUP($A58,'[1]liste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IF(A58="","",IF(ISERROR(VLOOKUP($A58,'[1]liste reference'!$A$7:$P$904,13,0)),IF(ISERROR(VLOOKUP($A58,'[1]liste reference'!$B$7:$P$904,12,0)),"    -",VLOOKUP($A58,'[1]liste reference'!$B$7:$P$904,12,0)),VLOOKUP($A58,'[1]liste reference'!$A$7:$P$904,13,0)))</f>
        <v/>
      </c>
      <c r="H58" s="210" t="str">
        <f aca="false">IF(A58="","x",IF(ISERROR(VLOOKUP($A58,'[1]liste reference'!$A$8:$P$904,14,0)),IF(ISERROR(VLOOKUP($A58,'[1]liste reference'!$B$8:$P$904,13,0)),"x",VLOOKUP($A58,'[1]liste reference'!$B$8:$P$904,13,0)),VLOOKUP($A58,'[1]liste reference'!$A$8:$P$904,14,0)))</f>
        <v>x</v>
      </c>
      <c r="I58" s="211" t="str">
        <f aca="false">IF(ISNUMBER(H58),IF(ISERROR(VLOOKUP($A58,'[1]liste reference'!$A$7:$P$904,3,0)),IF(ISERROR(VLOOKUP($A58,'[1]liste reference'!$B$7:$P$904,2,0)),"",VLOOKUP($A58,'[1]liste reference'!$B$7:$P$904,2,0)),VLOOKUP($A58,'[1]liste reference'!$A$7:$P$904,3,0)),"")</f>
        <v/>
      </c>
      <c r="J58" s="211" t="str">
        <f aca="false">IF(ISNUMBER(H58),IF(ISERROR(VLOOKUP($A58,'[1]liste reference'!$A$7:$P$904,4,0)),IF(ISERROR(VLOOKUP($A58,'[1]liste reference'!$B$7:$P$904,3,0)),"",VLOOKUP($A58,'[1]liste reference'!$B$7:$P$904,3,0)),VLOOKUP($A58,'[1]liste reference'!$A$7:$P$904,4,0)),"")</f>
        <v/>
      </c>
      <c r="K58" s="212" t="str">
        <f aca="false">IF(A58="NEWCOD",IF(AB58="","Remplir le champs 'Nouveau taxa' svp.",$AB58),IF(ISTEXT($E58),"DEJA SAISI !",IF(A58="","",IF(ISERROR(VLOOKUP($A58,'[1]liste reference'!$A$7:$D$904,2,0)),IF(ISERROR(VLOOKUP($A58,'[1]liste reference'!$B$7:$D$904,1,0)),"code non répertorié ou synonyme",VLOOKUP($A58,'[1]liste reference'!$B$7:$D$904,1,0)),VLOOKUP(A58,'[1]liste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!",IF($A58="","",IF(ISERROR(VLOOKUP($A58,'[1]liste reference'!A$1:S$1048576,19,FALSE())),IF(ISERROR(VLOOKUP($A58,'[1]liste reference'!B$1:S$1048576,19,FALSE())),"",VLOOKUP($A58,'[1]liste reference'!B$1:S$1048576,19,FALSE())),VLOOKUP($A58,'[1]liste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IF(A58="new.cod","NEWCOD",IF(AND((Z58=""),ISTEXT(A58)),A58,IF(Z58="","",INDEX('[1]liste reference'!$A$8:$A$904,Z58))))</f>
        <v/>
      </c>
      <c r="Z58" s="10" t="str">
        <f aca="false">IF(ISERROR(MATCH(A58,'[1]liste reference'!$A$8:$A$904,0)),IF(ISERROR(MATCH(A58,'[1]liste reference'!$B$8:$B$904,0)),"",(MATCH(A58,'[1]liste reference'!$B$8:$B$904,0))),(MATCH(A58,'[1]liste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IF(ISERROR(VLOOKUP($A59,'[1]liste reference'!$A$7:$D$904,2,0)),IF(ISERROR(VLOOKUP($A59,'[1]liste reference'!$B$7:$D$904,1,0)),"",VLOOKUP($A59,'[1]liste reference'!$B$7:$D$904,1,0)),VLOOKUP($A59,'[1]liste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IF(A59="","",IF(ISERROR(VLOOKUP($A59,'[1]liste reference'!$A$7:$P$904,13,0)),IF(ISERROR(VLOOKUP($A59,'[1]liste reference'!$B$7:$P$904,12,0)),"    -",VLOOKUP($A59,'[1]liste reference'!$B$7:$P$904,12,0)),VLOOKUP($A59,'[1]liste reference'!$A$7:$P$904,13,0)))</f>
        <v/>
      </c>
      <c r="H59" s="210" t="str">
        <f aca="false">IF(A59="","x",IF(ISERROR(VLOOKUP($A59,'[1]liste reference'!$A$8:$P$904,14,0)),IF(ISERROR(VLOOKUP($A59,'[1]liste reference'!$B$8:$P$904,13,0)),"x",VLOOKUP($A59,'[1]liste reference'!$B$8:$P$904,13,0)),VLOOKUP($A59,'[1]liste reference'!$A$8:$P$904,14,0)))</f>
        <v>x</v>
      </c>
      <c r="I59" s="211" t="str">
        <f aca="false">IF(ISNUMBER(H59),IF(ISERROR(VLOOKUP($A59,'[1]liste reference'!$A$7:$P$904,3,0)),IF(ISERROR(VLOOKUP($A59,'[1]liste reference'!$B$7:$P$904,2,0)),"",VLOOKUP($A59,'[1]liste reference'!$B$7:$P$904,2,0)),VLOOKUP($A59,'[1]liste reference'!$A$7:$P$904,3,0)),"")</f>
        <v/>
      </c>
      <c r="J59" s="211" t="str">
        <f aca="false">IF(ISNUMBER(H59),IF(ISERROR(VLOOKUP($A59,'[1]liste reference'!$A$7:$P$904,4,0)),IF(ISERROR(VLOOKUP($A59,'[1]liste reference'!$B$7:$P$904,3,0)),"",VLOOKUP($A59,'[1]liste reference'!$B$7:$P$904,3,0)),VLOOKUP($A59,'[1]liste reference'!$A$7:$P$904,4,0)),"")</f>
        <v/>
      </c>
      <c r="K59" s="212" t="str">
        <f aca="false">IF(A59="NEWCOD",IF(AB59="","Remplir le champs 'Nouveau taxa' svp.",$AB59),IF(ISTEXT($E59),"DEJA SAISI !",IF(A59="","",IF(ISERROR(VLOOKUP($A59,'[1]liste reference'!$A$7:$D$904,2,0)),IF(ISERROR(VLOOKUP($A59,'[1]liste reference'!$B$7:$D$904,1,0)),"code non répertorié ou synonyme",VLOOKUP($A59,'[1]liste reference'!$B$7:$D$904,1,0)),VLOOKUP(A59,'[1]liste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!",IF($A59="","",IF(ISERROR(VLOOKUP($A59,'[1]liste reference'!A$1:S$1048576,19,FALSE())),IF(ISERROR(VLOOKUP($A59,'[1]liste reference'!B$1:S$1048576,19,FALSE())),"",VLOOKUP($A59,'[1]liste reference'!B$1:S$1048576,19,FALSE())),VLOOKUP($A59,'[1]liste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IF(A59="new.cod","NEWCOD",IF(AND((Z59=""),ISTEXT(A59)),A59,IF(Z59="","",INDEX('[1]liste reference'!$A$8:$A$904,Z59))))</f>
        <v/>
      </c>
      <c r="Z59" s="10" t="str">
        <f aca="false">IF(ISERROR(MATCH(A59,'[1]liste reference'!$A$8:$A$904,0)),IF(ISERROR(MATCH(A59,'[1]liste reference'!$B$8:$B$904,0)),"",(MATCH(A59,'[1]liste reference'!$B$8:$B$904,0))),(MATCH(A59,'[1]liste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IF(ISERROR(VLOOKUP($A60,'[1]liste reference'!$A$7:$D$904,2,0)),IF(ISERROR(VLOOKUP($A60,'[1]liste reference'!$B$7:$D$904,1,0)),"",VLOOKUP($A60,'[1]liste reference'!$B$7:$D$904,1,0)),VLOOKUP($A60,'[1]liste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IF(A60="","",IF(ISERROR(VLOOKUP($A60,'[1]liste reference'!$A$7:$P$904,13,0)),IF(ISERROR(VLOOKUP($A60,'[1]liste reference'!$B$7:$P$904,12,0)),"    -",VLOOKUP($A60,'[1]liste reference'!$B$7:$P$904,12,0)),VLOOKUP($A60,'[1]liste reference'!$A$7:$P$904,13,0)))</f>
        <v/>
      </c>
      <c r="H60" s="210" t="str">
        <f aca="false">IF(A60="","x",IF(ISERROR(VLOOKUP($A60,'[1]liste reference'!$A$8:$P$904,14,0)),IF(ISERROR(VLOOKUP($A60,'[1]liste reference'!$B$8:$P$904,13,0)),"x",VLOOKUP($A60,'[1]liste reference'!$B$8:$P$904,13,0)),VLOOKUP($A60,'[1]liste reference'!$A$8:$P$904,14,0)))</f>
        <v>x</v>
      </c>
      <c r="I60" s="211" t="str">
        <f aca="false">IF(ISNUMBER(H60),IF(ISERROR(VLOOKUP($A60,'[1]liste reference'!$A$7:$P$904,3,0)),IF(ISERROR(VLOOKUP($A60,'[1]liste reference'!$B$7:$P$904,2,0)),"",VLOOKUP($A60,'[1]liste reference'!$B$7:$P$904,2,0)),VLOOKUP($A60,'[1]liste reference'!$A$7:$P$904,3,0)),"")</f>
        <v/>
      </c>
      <c r="J60" s="211" t="str">
        <f aca="false">IF(ISNUMBER(H60),IF(ISERROR(VLOOKUP($A60,'[1]liste reference'!$A$7:$P$904,4,0)),IF(ISERROR(VLOOKUP($A60,'[1]liste reference'!$B$7:$P$904,3,0)),"",VLOOKUP($A60,'[1]liste reference'!$B$7:$P$904,3,0)),VLOOKUP($A60,'[1]liste reference'!$A$7:$P$904,4,0)),"")</f>
        <v/>
      </c>
      <c r="K60" s="212" t="str">
        <f aca="false">IF(A60="NEWCOD",IF(AB60="","Remplir le champs 'Nouveau taxa' svp.",$AB60),IF(ISTEXT($E60),"DEJA SAISI !",IF(A60="","",IF(ISERROR(VLOOKUP($A60,'[1]liste reference'!$A$7:$D$904,2,0)),IF(ISERROR(VLOOKUP($A60,'[1]liste reference'!$B$7:$D$904,1,0)),"code non répertorié ou synonyme",VLOOKUP($A60,'[1]liste reference'!$B$7:$D$904,1,0)),VLOOKUP(A60,'[1]liste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!",IF($A60="","",IF(ISERROR(VLOOKUP($A60,'[1]liste reference'!A$1:S$1048576,19,FALSE())),IF(ISERROR(VLOOKUP($A60,'[1]liste reference'!B$1:S$1048576,19,FALSE())),"",VLOOKUP($A60,'[1]liste reference'!B$1:S$1048576,19,FALSE())),VLOOKUP($A60,'[1]liste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IF(A60="new.cod","NEWCOD",IF(AND((Z60=""),ISTEXT(A60)),A60,IF(Z60="","",INDEX('[1]liste reference'!$A$8:$A$904,Z60))))</f>
        <v/>
      </c>
      <c r="Z60" s="10" t="str">
        <f aca="false">IF(ISERROR(MATCH(A60,'[1]liste reference'!$A$8:$A$904,0)),IF(ISERROR(MATCH(A60,'[1]liste reference'!$B$8:$B$904,0)),"",(MATCH(A60,'[1]liste reference'!$B$8:$B$904,0))),(MATCH(A60,'[1]liste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IF(ISERROR(VLOOKUP($A61,'[1]liste reference'!$A$7:$D$904,2,0)),IF(ISERROR(VLOOKUP($A61,'[1]liste reference'!$B$7:$D$904,1,0)),"",VLOOKUP($A61,'[1]liste reference'!$B$7:$D$904,1,0)),VLOOKUP($A61,'[1]liste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IF(A61="","",IF(ISERROR(VLOOKUP($A61,'[1]liste reference'!$A$7:$P$904,13,0)),IF(ISERROR(VLOOKUP($A61,'[1]liste reference'!$B$7:$P$904,12,0)),"    -",VLOOKUP($A61,'[1]liste reference'!$B$7:$P$904,12,0)),VLOOKUP($A61,'[1]liste reference'!$A$7:$P$904,13,0)))</f>
        <v/>
      </c>
      <c r="H61" s="210" t="str">
        <f aca="false">IF(A61="","x",IF(ISERROR(VLOOKUP($A61,'[1]liste reference'!$A$8:$P$904,14,0)),IF(ISERROR(VLOOKUP($A61,'[1]liste reference'!$B$8:$P$904,13,0)),"x",VLOOKUP($A61,'[1]liste reference'!$B$8:$P$904,13,0)),VLOOKUP($A61,'[1]liste reference'!$A$8:$P$904,14,0)))</f>
        <v>x</v>
      </c>
      <c r="I61" s="211" t="str">
        <f aca="false">IF(ISNUMBER(H61),IF(ISERROR(VLOOKUP($A61,'[1]liste reference'!$A$7:$P$904,3,0)),IF(ISERROR(VLOOKUP($A61,'[1]liste reference'!$B$7:$P$904,2,0)),"",VLOOKUP($A61,'[1]liste reference'!$B$7:$P$904,2,0)),VLOOKUP($A61,'[1]liste reference'!$A$7:$P$904,3,0)),"")</f>
        <v/>
      </c>
      <c r="J61" s="211" t="str">
        <f aca="false">IF(ISNUMBER(H61),IF(ISERROR(VLOOKUP($A61,'[1]liste reference'!$A$7:$P$904,4,0)),IF(ISERROR(VLOOKUP($A61,'[1]liste reference'!$B$7:$P$904,3,0)),"",VLOOKUP($A61,'[1]liste reference'!$B$7:$P$904,3,0)),VLOOKUP($A61,'[1]liste reference'!$A$7:$P$904,4,0)),"")</f>
        <v/>
      </c>
      <c r="K61" s="212" t="str">
        <f aca="false">IF(A61="NEWCOD",IF(AB61="","Remplir le champs 'Nouveau taxa' svp.",$AB61),IF(ISTEXT($E61),"DEJA SAISI !",IF(A61="","",IF(ISERROR(VLOOKUP($A61,'[1]liste reference'!$A$7:$D$904,2,0)),IF(ISERROR(VLOOKUP($A61,'[1]liste reference'!$B$7:$D$904,1,0)),"code non répertorié ou synonyme",VLOOKUP($A61,'[1]liste reference'!$B$7:$D$904,1,0)),VLOOKUP(A61,'[1]liste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!",IF($A61="","",IF(ISERROR(VLOOKUP($A61,'[1]liste reference'!A$1:S$1048576,19,FALSE())),IF(ISERROR(VLOOKUP($A61,'[1]liste reference'!B$1:S$1048576,19,FALSE())),"",VLOOKUP($A61,'[1]liste reference'!B$1:S$1048576,19,FALSE())),VLOOKUP($A61,'[1]liste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IF(A61="new.cod","NEWCOD",IF(AND((Z61=""),ISTEXT(A61)),A61,IF(Z61="","",INDEX('[1]liste reference'!$A$8:$A$904,Z61))))</f>
        <v/>
      </c>
      <c r="Z61" s="10" t="str">
        <f aca="false">IF(ISERROR(MATCH(A61,'[1]liste reference'!$A$8:$A$904,0)),IF(ISERROR(MATCH(A61,'[1]liste reference'!$B$8:$B$904,0)),"",(MATCH(A61,'[1]liste reference'!$B$8:$B$904,0))),(MATCH(A61,'[1]liste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IF(ISERROR(VLOOKUP($A62,'[1]liste reference'!$A$7:$D$904,2,0)),IF(ISERROR(VLOOKUP($A62,'[1]liste reference'!$B$7:$D$904,1,0)),"",VLOOKUP($A62,'[1]liste reference'!$B$7:$D$904,1,0)),VLOOKUP($A62,'[1]liste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IF(A62="","",IF(ISERROR(VLOOKUP($A62,'[1]liste reference'!$A$7:$P$904,13,0)),IF(ISERROR(VLOOKUP($A62,'[1]liste reference'!$B$7:$P$904,12,0)),"    -",VLOOKUP($A62,'[1]liste reference'!$B$7:$P$904,12,0)),VLOOKUP($A62,'[1]liste reference'!$A$7:$P$904,13,0)))</f>
        <v/>
      </c>
      <c r="H62" s="210" t="str">
        <f aca="false">IF(A62="","x",IF(ISERROR(VLOOKUP($A62,'[1]liste reference'!$A$8:$P$904,14,0)),IF(ISERROR(VLOOKUP($A62,'[1]liste reference'!$B$8:$P$904,13,0)),"x",VLOOKUP($A62,'[1]liste reference'!$B$8:$P$904,13,0)),VLOOKUP($A62,'[1]liste reference'!$A$8:$P$904,14,0)))</f>
        <v>x</v>
      </c>
      <c r="I62" s="211" t="str">
        <f aca="false">IF(ISNUMBER(H62),IF(ISERROR(VLOOKUP($A62,'[1]liste reference'!$A$7:$P$904,3,0)),IF(ISERROR(VLOOKUP($A62,'[1]liste reference'!$B$7:$P$904,2,0)),"",VLOOKUP($A62,'[1]liste reference'!$B$7:$P$904,2,0)),VLOOKUP($A62,'[1]liste reference'!$A$7:$P$904,3,0)),"")</f>
        <v/>
      </c>
      <c r="J62" s="211" t="str">
        <f aca="false">IF(ISNUMBER(H62),IF(ISERROR(VLOOKUP($A62,'[1]liste reference'!$A$7:$P$904,4,0)),IF(ISERROR(VLOOKUP($A62,'[1]liste reference'!$B$7:$P$904,3,0)),"",VLOOKUP($A62,'[1]liste reference'!$B$7:$P$904,3,0)),VLOOKUP($A62,'[1]liste reference'!$A$7:$P$904,4,0)),"")</f>
        <v/>
      </c>
      <c r="K62" s="212" t="str">
        <f aca="false">IF(A62="NEWCOD",IF(AB62="","Remplir le champs 'Nouveau taxa' svp.",$AB62),IF(ISTEXT($E62),"DEJA SAISI !",IF(A62="","",IF(ISERROR(VLOOKUP($A62,'[1]liste reference'!$A$7:$D$904,2,0)),IF(ISERROR(VLOOKUP($A62,'[1]liste reference'!$B$7:$D$904,1,0)),"code non répertorié ou synonyme",VLOOKUP($A62,'[1]liste reference'!$B$7:$D$904,1,0)),VLOOKUP(A62,'[1]liste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!",IF($A62="","",IF(ISERROR(VLOOKUP($A62,'[1]liste reference'!A$1:S$1048576,19,FALSE())),IF(ISERROR(VLOOKUP($A62,'[1]liste reference'!B$1:S$1048576,19,FALSE())),"",VLOOKUP($A62,'[1]liste reference'!B$1:S$1048576,19,FALSE())),VLOOKUP($A62,'[1]liste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IF(A62="new.cod","NEWCOD",IF(AND((Z62=""),ISTEXT(A62)),A62,IF(Z62="","",INDEX('[1]liste reference'!$A$8:$A$904,Z62))))</f>
        <v/>
      </c>
      <c r="Z62" s="10" t="str">
        <f aca="false">IF(ISERROR(MATCH(A62,'[1]liste reference'!$A$8:$A$904,0)),IF(ISERROR(MATCH(A62,'[1]liste reference'!$B$8:$B$904,0)),"",(MATCH(A62,'[1]liste reference'!$B$8:$B$904,0))),(MATCH(A62,'[1]liste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IF(ISERROR(VLOOKUP($A63,'[1]liste reference'!$A$7:$D$904,2,0)),IF(ISERROR(VLOOKUP($A63,'[1]liste reference'!$B$7:$D$904,1,0)),"",VLOOKUP($A63,'[1]liste reference'!$B$7:$D$904,1,0)),VLOOKUP($A63,'[1]liste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IF(A63="","",IF(ISERROR(VLOOKUP($A63,'[1]liste reference'!$A$7:$P$904,13,0)),IF(ISERROR(VLOOKUP($A63,'[1]liste reference'!$B$7:$P$904,12,0)),"    -",VLOOKUP($A63,'[1]liste reference'!$B$7:$P$904,12,0)),VLOOKUP($A63,'[1]liste reference'!$A$7:$P$904,13,0)))</f>
        <v/>
      </c>
      <c r="H63" s="236" t="str">
        <f aca="false">IF(A63="","x",IF(ISERROR(VLOOKUP($A63,'[1]liste reference'!$A$8:$P$904,14,0)),IF(ISERROR(VLOOKUP($A63,'[1]liste reference'!$B$8:$P$904,13,0)),"x",VLOOKUP($A63,'[1]liste reference'!$B$8:$P$904,13,0)),VLOOKUP($A63,'[1]liste reference'!$A$8:$P$904,14,0)))</f>
        <v>x</v>
      </c>
      <c r="I63" s="211" t="str">
        <f aca="false">IF(ISNUMBER(H63),IF(ISERROR(VLOOKUP($A63,'[1]liste reference'!$A$7:$P$904,3,0)),IF(ISERROR(VLOOKUP($A63,'[1]liste reference'!$B$7:$P$904,2,0)),"",VLOOKUP($A63,'[1]liste reference'!$B$7:$P$904,2,0)),VLOOKUP($A63,'[1]liste reference'!$A$7:$P$904,3,0)),"")</f>
        <v/>
      </c>
      <c r="J63" s="211" t="str">
        <f aca="false">IF(ISNUMBER(H63),IF(ISERROR(VLOOKUP($A63,'[1]liste reference'!$A$7:$P$904,4,0)),IF(ISERROR(VLOOKUP($A63,'[1]liste reference'!$B$7:$P$904,3,0)),"",VLOOKUP($A63,'[1]liste reference'!$B$7:$P$904,3,0)),VLOOKUP($A63,'[1]liste reference'!$A$7:$P$904,4,0)),"")</f>
        <v/>
      </c>
      <c r="K63" s="212" t="str">
        <f aca="false">IF(A63="NEWCOD",IF(AB63="","Remplir le champs 'Nouveau taxa' svp.",$AB63),IF(ISTEXT($E63),"DEJA SAISI !",IF(A63="","",IF(ISERROR(VLOOKUP($A63,'[1]liste reference'!$A$7:$D$904,2,0)),IF(ISERROR(VLOOKUP($A63,'[1]liste reference'!$B$7:$D$904,1,0)),"code non répertorié ou synonyme",VLOOKUP($A63,'[1]liste reference'!$B$7:$D$904,1,0)),VLOOKUP(A63,'[1]liste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!",IF($A63="","",IF(ISERROR(VLOOKUP($A63,'[1]liste reference'!A$1:S$1048576,19,FALSE())),IF(ISERROR(VLOOKUP($A63,'[1]liste reference'!B$1:S$1048576,19,FALSE())),"",VLOOKUP($A63,'[1]liste reference'!B$1:S$1048576,19,FALSE())),VLOOKUP($A63,'[1]liste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IF(A63="new.cod","NEWCOD",IF(AND((Z63=""),ISTEXT(A63)),A63,IF(Z63="","",INDEX('[1]liste reference'!$A$8:$A$904,Z63))))</f>
        <v/>
      </c>
      <c r="Z63" s="10" t="str">
        <f aca="false">IF(ISERROR(MATCH(A63,'[1]liste reference'!$A$8:$A$904,0)),IF(ISERROR(MATCH(A63,'[1]liste reference'!$B$8:$B$904,0)),"",(MATCH(A63,'[1]liste reference'!$B$8:$B$904,0))),(MATCH(A63,'[1]liste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IF(ISERROR(VLOOKUP($A64,'[1]liste reference'!$A$7:$D$904,2,0)),IF(ISERROR(VLOOKUP($A64,'[1]liste reference'!$B$7:$D$904,1,0)),"",VLOOKUP($A64,'[1]liste reference'!$B$7:$D$904,1,0)),VLOOKUP($A64,'[1]liste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IF(A64="","",IF(ISERROR(VLOOKUP($A64,'[1]liste reference'!$A$7:$P$904,13,0)),IF(ISERROR(VLOOKUP($A64,'[1]liste reference'!$B$7:$P$904,12,0)),"    -",VLOOKUP($A64,'[1]liste reference'!$B$7:$P$904,12,0)),VLOOKUP($A64,'[1]liste reference'!$A$7:$P$904,13,0)))</f>
        <v/>
      </c>
      <c r="H64" s="238" t="str">
        <f aca="false">IF(A64="","x",IF(ISERROR(VLOOKUP($A64,'[1]liste reference'!$A$8:$P$904,14,0)),IF(ISERROR(VLOOKUP($A64,'[1]liste reference'!$B$8:$P$904,13,0)),"x",VLOOKUP($A64,'[1]liste reference'!$B$8:$P$904,13,0)),VLOOKUP($A64,'[1]liste reference'!$A$8:$P$904,14,0)))</f>
        <v>x</v>
      </c>
      <c r="I64" s="211" t="str">
        <f aca="false">IF(ISNUMBER(H64),IF(ISERROR(VLOOKUP($A64,'[1]liste reference'!$A$7:$P$904,3,0)),IF(ISERROR(VLOOKUP($A64,'[1]liste reference'!$B$7:$P$904,2,0)),"",VLOOKUP($A64,'[1]liste reference'!$B$7:$P$904,2,0)),VLOOKUP($A64,'[1]liste reference'!$A$7:$P$904,3,0)),"")</f>
        <v/>
      </c>
      <c r="J64" s="211" t="str">
        <f aca="false">IF(ISNUMBER(H64),IF(ISERROR(VLOOKUP($A64,'[1]liste reference'!$A$7:$P$904,4,0)),IF(ISERROR(VLOOKUP($A64,'[1]liste reference'!$B$7:$P$904,3,0)),"",VLOOKUP($A64,'[1]liste reference'!$B$7:$P$904,3,0)),VLOOKUP($A64,'[1]liste reference'!$A$7:$P$904,4,0)),"")</f>
        <v/>
      </c>
      <c r="K64" s="212" t="str">
        <f aca="false">IF(A64="NEWCOD",IF(AB64="","Remplir le champs 'Nouveau taxa' svp.",$AB64),IF(ISTEXT($E64),"DEJA SAISI !",IF(A64="","",IF(ISERROR(VLOOKUP($A64,'[1]liste reference'!$A$7:$D$904,2,0)),IF(ISERROR(VLOOKUP($A64,'[1]liste reference'!$B$7:$D$904,1,0)),"code non répertorié ou synonyme",VLOOKUP($A64,'[1]liste reference'!$B$7:$D$904,1,0)),VLOOKUP(A64,'[1]liste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!",IF($A64="","",IF(ISERROR(VLOOKUP($A64,'[1]liste reference'!A$1:S$1048576,19,FALSE())),IF(ISERROR(VLOOKUP($A64,'[1]liste reference'!B$1:S$1048576,19,FALSE())),"",VLOOKUP($A64,'[1]liste reference'!B$1:S$1048576,19,FALSE())),VLOOKUP($A64,'[1]liste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IF(A64="new.cod","NEWCOD",IF(AND((Z64=""),ISTEXT(A64)),A64,IF(Z64="","",INDEX('[1]liste reference'!$A$8:$A$904,Z64))))</f>
        <v/>
      </c>
      <c r="Z64" s="10" t="str">
        <f aca="false">IF(ISERROR(MATCH(A64,'[1]liste reference'!$A$8:$A$904,0)),IF(ISERROR(MATCH(A64,'[1]liste reference'!$B$8:$B$904,0)),"",(MATCH(A64,'[1]liste reference'!$B$8:$B$904,0))),(MATCH(A64,'[1]liste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IF(ISERROR(VLOOKUP($A65,'[1]liste reference'!$A$7:$D$904,2,0)),IF(ISERROR(VLOOKUP($A65,'[1]liste reference'!$B$7:$D$904,1,0)),"",VLOOKUP($A65,'[1]liste reference'!$B$7:$D$904,1,0)),VLOOKUP($A65,'[1]liste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IF(A65="","",IF(ISERROR(VLOOKUP($A65,'[1]liste reference'!$A$7:$P$904,13,0)),IF(ISERROR(VLOOKUP($A65,'[1]liste reference'!$B$7:$P$904,12,0)),"    -",VLOOKUP($A65,'[1]liste reference'!$B$7:$P$904,12,0)),VLOOKUP($A65,'[1]liste reference'!$A$7:$P$904,13,0)))</f>
        <v/>
      </c>
      <c r="H65" s="238" t="str">
        <f aca="false">IF(A65="","x",IF(ISERROR(VLOOKUP($A65,'[1]liste reference'!$A$8:$P$904,14,0)),IF(ISERROR(VLOOKUP($A65,'[1]liste reference'!$B$8:$P$904,13,0)),"x",VLOOKUP($A65,'[1]liste reference'!$B$8:$P$904,13,0)),VLOOKUP($A65,'[1]liste reference'!$A$8:$P$904,14,0)))</f>
        <v>x</v>
      </c>
      <c r="I65" s="211" t="str">
        <f aca="false">IF(ISNUMBER(H65),IF(ISERROR(VLOOKUP($A65,'[1]liste reference'!$A$7:$P$904,3,0)),IF(ISERROR(VLOOKUP($A65,'[1]liste reference'!$B$7:$P$904,2,0)),"",VLOOKUP($A65,'[1]liste reference'!$B$7:$P$904,2,0)),VLOOKUP($A65,'[1]liste reference'!$A$7:$P$904,3,0)),"")</f>
        <v/>
      </c>
      <c r="J65" s="211" t="str">
        <f aca="false">IF(ISNUMBER(H65),IF(ISERROR(VLOOKUP($A65,'[1]liste reference'!$A$7:$P$904,4,0)),IF(ISERROR(VLOOKUP($A65,'[1]liste reference'!$B$7:$P$904,3,0)),"",VLOOKUP($A65,'[1]liste reference'!$B$7:$P$904,3,0)),VLOOKUP($A65,'[1]liste reference'!$A$7:$P$904,4,0)),"")</f>
        <v/>
      </c>
      <c r="K65" s="212" t="str">
        <f aca="false">IF(A65="NEWCOD",IF(AB65="","Remplir le champs 'Nouveau taxa' svp.",$AB65),IF(ISTEXT($E65),"DEJA SAISI !",IF(A65="","",IF(ISERROR(VLOOKUP($A65,'[1]liste reference'!$A$7:$D$904,2,0)),IF(ISERROR(VLOOKUP($A65,'[1]liste reference'!$B$7:$D$904,1,0)),"code non répertorié ou synonyme",VLOOKUP($A65,'[1]liste reference'!$B$7:$D$904,1,0)),VLOOKUP(A65,'[1]liste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!",IF($A65="","",IF(ISERROR(VLOOKUP($A65,'[1]liste reference'!A$1:S$1048576,19,FALSE())),IF(ISERROR(VLOOKUP($A65,'[1]liste reference'!B$1:S$1048576,19,FALSE())),"",VLOOKUP($A65,'[1]liste reference'!B$1:S$1048576,19,FALSE())),VLOOKUP($A65,'[1]liste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IF(A65="new.cod","NEWCOD",IF(AND((Z65=""),ISTEXT(A65)),A65,IF(Z65="","",INDEX('[1]liste reference'!$A$8:$A$904,Z65))))</f>
        <v/>
      </c>
      <c r="Z65" s="10" t="str">
        <f aca="false">IF(ISERROR(MATCH(A65,'[1]liste reference'!$A$8:$A$904,0)),IF(ISERROR(MATCH(A65,'[1]liste reference'!$B$8:$B$904,0)),"",(MATCH(A65,'[1]liste reference'!$B$8:$B$904,0))),(MATCH(A65,'[1]liste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IF(ISERROR(VLOOKUP($A66,'[1]liste reference'!$A$7:$D$904,2,0)),IF(ISERROR(VLOOKUP($A66,'[1]liste reference'!$B$7:$D$904,1,0)),"",VLOOKUP($A66,'[1]liste reference'!$B$7:$D$904,1,0)),VLOOKUP($A66,'[1]liste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IF(A66="","",IF(ISERROR(VLOOKUP($A66,'[1]liste reference'!$A$7:$P$904,13,0)),IF(ISERROR(VLOOKUP($A66,'[1]liste reference'!$B$7:$P$904,12,0)),"    -",VLOOKUP($A66,'[1]liste reference'!$B$7:$P$904,12,0)),VLOOKUP($A66,'[1]liste reference'!$A$7:$P$904,13,0)))</f>
        <v/>
      </c>
      <c r="H66" s="238" t="str">
        <f aca="false">IF(A66="","x",IF(ISERROR(VLOOKUP($A66,'[1]liste reference'!$A$8:$P$904,14,0)),IF(ISERROR(VLOOKUP($A66,'[1]liste reference'!$B$8:$P$904,13,0)),"x",VLOOKUP($A66,'[1]liste reference'!$B$8:$P$904,13,0)),VLOOKUP($A66,'[1]liste reference'!$A$8:$P$904,14,0)))</f>
        <v>x</v>
      </c>
      <c r="I66" s="211" t="str">
        <f aca="false">IF(ISNUMBER(H66),IF(ISERROR(VLOOKUP($A66,'[1]liste reference'!$A$7:$P$904,3,0)),IF(ISERROR(VLOOKUP($A66,'[1]liste reference'!$B$7:$P$904,2,0)),"",VLOOKUP($A66,'[1]liste reference'!$B$7:$P$904,2,0)),VLOOKUP($A66,'[1]liste reference'!$A$7:$P$904,3,0)),"")</f>
        <v/>
      </c>
      <c r="J66" s="211" t="str">
        <f aca="false">IF(ISNUMBER(H66),IF(ISERROR(VLOOKUP($A66,'[1]liste reference'!$A$7:$P$904,4,0)),IF(ISERROR(VLOOKUP($A66,'[1]liste reference'!$B$7:$P$904,3,0)),"",VLOOKUP($A66,'[1]liste reference'!$B$7:$P$904,3,0)),VLOOKUP($A66,'[1]liste reference'!$A$7:$P$904,4,0)),"")</f>
        <v/>
      </c>
      <c r="K66" s="212" t="str">
        <f aca="false">IF(A66="NEWCOD",IF(AB66="","Remplir le champs 'Nouveau taxa' svp.",$AB66),IF(ISTEXT($E66),"DEJA SAISI !",IF(A66="","",IF(ISERROR(VLOOKUP($A66,'[1]liste reference'!$A$7:$D$904,2,0)),IF(ISERROR(VLOOKUP($A66,'[1]liste reference'!$B$7:$D$904,1,0)),"code non répertorié ou synonyme",VLOOKUP($A66,'[1]liste reference'!$B$7:$D$904,1,0)),VLOOKUP(A66,'[1]liste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!",IF($A66="","",IF(ISERROR(VLOOKUP($A66,'[1]liste reference'!A$1:S$1048576,19,FALSE())),IF(ISERROR(VLOOKUP($A66,'[1]liste reference'!B$1:S$1048576,19,FALSE())),"",VLOOKUP($A66,'[1]liste reference'!B$1:S$1048576,19,FALSE())),VLOOKUP($A66,'[1]liste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IF(A66="new.cod","NEWCOD",IF(AND((Z66=""),ISTEXT(A66)),A66,IF(Z66="","",INDEX('[1]liste reference'!$A$8:$A$904,Z66))))</f>
        <v/>
      </c>
      <c r="Z66" s="10" t="str">
        <f aca="false">IF(ISERROR(MATCH(A66,'[1]liste reference'!$A$8:$A$904,0)),IF(ISERROR(MATCH(A66,'[1]liste reference'!$B$8:$B$904,0)),"",(MATCH(A66,'[1]liste reference'!$B$8:$B$904,0))),(MATCH(A66,'[1]liste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IF(ISERROR(VLOOKUP($A67,'[1]liste reference'!$A$7:$D$904,2,0)),IF(ISERROR(VLOOKUP($A67,'[1]liste reference'!$B$7:$D$904,1,0)),"",VLOOKUP($A67,'[1]liste reference'!$B$7:$D$904,1,0)),VLOOKUP($A67,'[1]liste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IF(A67="","",IF(ISERROR(VLOOKUP($A67,'[1]liste reference'!$A$7:$P$904,13,0)),IF(ISERROR(VLOOKUP($A67,'[1]liste reference'!$B$7:$P$904,12,0)),"    -",VLOOKUP($A67,'[1]liste reference'!$B$7:$P$904,12,0)),VLOOKUP($A67,'[1]liste reference'!$A$7:$P$904,13,0)))</f>
        <v/>
      </c>
      <c r="H67" s="238" t="str">
        <f aca="false">IF(A67="","x",IF(ISERROR(VLOOKUP($A67,'[1]liste reference'!$A$8:$P$904,14,0)),IF(ISERROR(VLOOKUP($A67,'[1]liste reference'!$B$8:$P$904,13,0)),"x",VLOOKUP($A67,'[1]liste reference'!$B$8:$P$904,13,0)),VLOOKUP($A67,'[1]liste reference'!$A$8:$P$904,14,0)))</f>
        <v>x</v>
      </c>
      <c r="I67" s="211" t="str">
        <f aca="false">IF(ISNUMBER(H67),IF(ISERROR(VLOOKUP($A67,'[1]liste reference'!$A$7:$P$904,3,0)),IF(ISERROR(VLOOKUP($A67,'[1]liste reference'!$B$7:$P$904,2,0)),"",VLOOKUP($A67,'[1]liste reference'!$B$7:$P$904,2,0)),VLOOKUP($A67,'[1]liste reference'!$A$7:$P$904,3,0)),"")</f>
        <v/>
      </c>
      <c r="J67" s="211" t="str">
        <f aca="false">IF(ISNUMBER(H67),IF(ISERROR(VLOOKUP($A67,'[1]liste reference'!$A$7:$P$904,4,0)),IF(ISERROR(VLOOKUP($A67,'[1]liste reference'!$B$7:$P$904,3,0)),"",VLOOKUP($A67,'[1]liste reference'!$B$7:$P$904,3,0)),VLOOKUP($A67,'[1]liste reference'!$A$7:$P$904,4,0)),"")</f>
        <v/>
      </c>
      <c r="K67" s="212" t="str">
        <f aca="false">IF(A67="NEWCOD",IF(AB67="","Remplir le champs 'Nouveau taxa' svp.",$AB67),IF(ISTEXT($E67),"DEJA SAISI !",IF(A67="","",IF(ISERROR(VLOOKUP($A67,'[1]liste reference'!$A$7:$D$904,2,0)),IF(ISERROR(VLOOKUP($A67,'[1]liste reference'!$B$7:$D$904,1,0)),"code non répertorié ou synonyme",VLOOKUP($A67,'[1]liste reference'!$B$7:$D$904,1,0)),VLOOKUP(A67,'[1]liste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!",IF($A67="","",IF(ISERROR(VLOOKUP($A67,'[1]liste reference'!A$1:S$1048576,19,FALSE())),IF(ISERROR(VLOOKUP($A67,'[1]liste reference'!B$1:S$1048576,19,FALSE())),"",VLOOKUP($A67,'[1]liste reference'!B$1:S$1048576,19,FALSE())),VLOOKUP($A67,'[1]liste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IF(A67="new.cod","NEWCOD",IF(AND((Z67=""),ISTEXT(A67)),A67,IF(Z67="","",INDEX('[1]liste reference'!$A$8:$A$904,Z67))))</f>
        <v/>
      </c>
      <c r="Z67" s="10" t="str">
        <f aca="false">IF(ISERROR(MATCH(A67,'[1]liste reference'!$A$8:$A$904,0)),IF(ISERROR(MATCH(A67,'[1]liste reference'!$B$8:$B$904,0)),"",(MATCH(A67,'[1]liste reference'!$B$8:$B$904,0))),(MATCH(A67,'[1]liste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IF(ISERROR(VLOOKUP($A68,'[1]liste reference'!$A$7:$D$904,2,0)),IF(ISERROR(VLOOKUP($A68,'[1]liste reference'!$B$7:$D$904,1,0)),"",VLOOKUP($A68,'[1]liste reference'!$B$7:$D$904,1,0)),VLOOKUP($A68,'[1]liste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IF(A68="","",IF(ISERROR(VLOOKUP($A68,'[1]liste reference'!$A$7:$P$904,13,0)),IF(ISERROR(VLOOKUP($A68,'[1]liste reference'!$B$7:$P$904,12,0)),"    -",VLOOKUP($A68,'[1]liste reference'!$B$7:$P$904,12,0)),VLOOKUP($A68,'[1]liste reference'!$A$7:$P$904,13,0)))</f>
        <v/>
      </c>
      <c r="H68" s="238" t="str">
        <f aca="false">IF(A68="","x",IF(ISERROR(VLOOKUP($A68,'[1]liste reference'!$A$8:$P$904,14,0)),IF(ISERROR(VLOOKUP($A68,'[1]liste reference'!$B$8:$P$904,13,0)),"x",VLOOKUP($A68,'[1]liste reference'!$B$8:$P$904,13,0)),VLOOKUP($A68,'[1]liste reference'!$A$8:$P$904,14,0)))</f>
        <v>x</v>
      </c>
      <c r="I68" s="211" t="str">
        <f aca="false">IF(ISNUMBER(H68),IF(ISERROR(VLOOKUP($A68,'[1]liste reference'!$A$7:$P$904,3,0)),IF(ISERROR(VLOOKUP($A68,'[1]liste reference'!$B$7:$P$904,2,0)),"",VLOOKUP($A68,'[1]liste reference'!$B$7:$P$904,2,0)),VLOOKUP($A68,'[1]liste reference'!$A$7:$P$904,3,0)),"")</f>
        <v/>
      </c>
      <c r="J68" s="211" t="str">
        <f aca="false">IF(ISNUMBER(H68),IF(ISERROR(VLOOKUP($A68,'[1]liste reference'!$A$7:$P$904,4,0)),IF(ISERROR(VLOOKUP($A68,'[1]liste reference'!$B$7:$P$904,3,0)),"",VLOOKUP($A68,'[1]liste reference'!$B$7:$P$904,3,0)),VLOOKUP($A68,'[1]liste reference'!$A$7:$P$904,4,0)),"")</f>
        <v/>
      </c>
      <c r="K68" s="212" t="str">
        <f aca="false">IF(A68="NEWCOD",IF(AB68="","Remplir le champs 'Nouveau taxa' svp.",$AB68),IF(ISTEXT($E68),"DEJA SAISI !",IF(A68="","",IF(ISERROR(VLOOKUP($A68,'[1]liste reference'!$A$7:$D$904,2,0)),IF(ISERROR(VLOOKUP($A68,'[1]liste reference'!$B$7:$D$904,1,0)),"code non répertorié ou synonyme",VLOOKUP($A68,'[1]liste reference'!$B$7:$D$904,1,0)),VLOOKUP(A68,'[1]liste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!",IF($A68="","",IF(ISERROR(VLOOKUP($A68,'[1]liste reference'!A$1:S$1048576,19,FALSE())),IF(ISERROR(VLOOKUP($A68,'[1]liste reference'!B$1:S$1048576,19,FALSE())),"",VLOOKUP($A68,'[1]liste reference'!B$1:S$1048576,19,FALSE())),VLOOKUP($A68,'[1]liste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IF(A68="new.cod","NEWCOD",IF(AND((Z68=""),ISTEXT(A68)),A68,IF(Z68="","",INDEX('[1]liste reference'!$A$8:$A$904,Z68))))</f>
        <v/>
      </c>
      <c r="Z68" s="10" t="str">
        <f aca="false">IF(ISERROR(MATCH(A68,'[1]liste reference'!$A$8:$A$904,0)),IF(ISERROR(MATCH(A68,'[1]liste reference'!$B$8:$B$904,0)),"",(MATCH(A68,'[1]liste reference'!$B$8:$B$904,0))),(MATCH(A68,'[1]liste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IF(ISERROR(VLOOKUP($A69,'[1]liste reference'!$A$7:$D$904,2,0)),IF(ISERROR(VLOOKUP($A69,'[1]liste reference'!$B$7:$D$904,1,0)),"",VLOOKUP($A69,'[1]liste reference'!$B$7:$D$904,1,0)),VLOOKUP($A69,'[1]liste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IF(A69="","",IF(ISERROR(VLOOKUP($A69,'[1]liste reference'!$A$7:$P$904,13,0)),IF(ISERROR(VLOOKUP($A69,'[1]liste reference'!$B$7:$P$904,12,0)),"    -",VLOOKUP($A69,'[1]liste reference'!$B$7:$P$904,12,0)),VLOOKUP($A69,'[1]liste reference'!$A$7:$P$904,13,0)))</f>
        <v/>
      </c>
      <c r="H69" s="238" t="str">
        <f aca="false">IF(A69="","x",IF(ISERROR(VLOOKUP($A69,'[1]liste reference'!$A$8:$P$904,14,0)),IF(ISERROR(VLOOKUP($A69,'[1]liste reference'!$B$8:$P$904,13,0)),"x",VLOOKUP($A69,'[1]liste reference'!$B$8:$P$904,13,0)),VLOOKUP($A69,'[1]liste reference'!$A$8:$P$904,14,0)))</f>
        <v>x</v>
      </c>
      <c r="I69" s="211" t="str">
        <f aca="false">IF(ISNUMBER(H69),IF(ISERROR(VLOOKUP($A69,'[1]liste reference'!$A$7:$P$904,3,0)),IF(ISERROR(VLOOKUP($A69,'[1]liste reference'!$B$7:$P$904,2,0)),"",VLOOKUP($A69,'[1]liste reference'!$B$7:$P$904,2,0)),VLOOKUP($A69,'[1]liste reference'!$A$7:$P$904,3,0)),"")</f>
        <v/>
      </c>
      <c r="J69" s="211" t="str">
        <f aca="false">IF(ISNUMBER(H69),IF(ISERROR(VLOOKUP($A69,'[1]liste reference'!$A$7:$P$904,4,0)),IF(ISERROR(VLOOKUP($A69,'[1]liste reference'!$B$7:$P$904,3,0)),"",VLOOKUP($A69,'[1]liste reference'!$B$7:$P$904,3,0)),VLOOKUP($A69,'[1]liste reference'!$A$7:$P$904,4,0)),"")</f>
        <v/>
      </c>
      <c r="K69" s="212" t="str">
        <f aca="false">IF(A69="NEWCOD",IF(AB69="","Remplir le champs 'Nouveau taxa' svp.",$AB69),IF(ISTEXT($E69),"DEJA SAISI !",IF(A69="","",IF(ISERROR(VLOOKUP($A69,'[1]liste reference'!$A$7:$D$904,2,0)),IF(ISERROR(VLOOKUP($A69,'[1]liste reference'!$B$7:$D$904,1,0)),"code non répertorié ou synonyme",VLOOKUP($A69,'[1]liste reference'!$B$7:$D$904,1,0)),VLOOKUP(A69,'[1]liste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!",IF($A69="","",IF(ISERROR(VLOOKUP($A69,'[1]liste reference'!A$1:S$1048576,19,FALSE())),IF(ISERROR(VLOOKUP($A69,'[1]liste reference'!B$1:S$1048576,19,FALSE())),"",VLOOKUP($A69,'[1]liste reference'!B$1:S$1048576,19,FALSE())),VLOOKUP($A69,'[1]liste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IF(A69="new.cod","NEWCOD",IF(AND((Z69=""),ISTEXT(A69)),A69,IF(Z69="","",INDEX('[1]liste reference'!$A$8:$A$904,Z69))))</f>
        <v/>
      </c>
      <c r="Z69" s="10" t="str">
        <f aca="false">IF(ISERROR(MATCH(A69,'[1]liste reference'!$A$8:$A$904,0)),IF(ISERROR(MATCH(A69,'[1]liste reference'!$B$8:$B$904,0)),"",(MATCH(A69,'[1]liste reference'!$B$8:$B$904,0))),(MATCH(A69,'[1]liste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IF(ISERROR(VLOOKUP($A70,'[1]liste reference'!$A$7:$D$904,2,0)),IF(ISERROR(VLOOKUP($A70,'[1]liste reference'!$B$7:$D$904,1,0)),"",VLOOKUP($A70,'[1]liste reference'!$B$7:$D$904,1,0)),VLOOKUP($A70,'[1]liste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IF(A70="","",IF(ISERROR(VLOOKUP($A70,'[1]liste reference'!$A$7:$P$904,13,0)),IF(ISERROR(VLOOKUP($A70,'[1]liste reference'!$B$7:$P$904,12,0)),"    -",VLOOKUP($A70,'[1]liste reference'!$B$7:$P$904,12,0)),VLOOKUP($A70,'[1]liste reference'!$A$7:$P$904,13,0)))</f>
        <v/>
      </c>
      <c r="H70" s="238" t="str">
        <f aca="false">IF(A70="","x",IF(ISERROR(VLOOKUP($A70,'[1]liste reference'!$A$8:$P$904,14,0)),IF(ISERROR(VLOOKUP($A70,'[1]liste reference'!$B$8:$P$904,13,0)),"x",VLOOKUP($A70,'[1]liste reference'!$B$8:$P$904,13,0)),VLOOKUP($A70,'[1]liste reference'!$A$8:$P$904,14,0)))</f>
        <v>x</v>
      </c>
      <c r="I70" s="211" t="str">
        <f aca="false">IF(ISNUMBER(H70),IF(ISERROR(VLOOKUP($A70,'[1]liste reference'!$A$7:$P$904,3,0)),IF(ISERROR(VLOOKUP($A70,'[1]liste reference'!$B$7:$P$904,2,0)),"",VLOOKUP($A70,'[1]liste reference'!$B$7:$P$904,2,0)),VLOOKUP($A70,'[1]liste reference'!$A$7:$P$904,3,0)),"")</f>
        <v/>
      </c>
      <c r="J70" s="211" t="str">
        <f aca="false">IF(ISNUMBER(H70),IF(ISERROR(VLOOKUP($A70,'[1]liste reference'!$A$7:$P$904,4,0)),IF(ISERROR(VLOOKUP($A70,'[1]liste reference'!$B$7:$P$904,3,0)),"",VLOOKUP($A70,'[1]liste reference'!$B$7:$P$904,3,0)),VLOOKUP($A70,'[1]liste reference'!$A$7:$P$904,4,0)),"")</f>
        <v/>
      </c>
      <c r="K70" s="212" t="str">
        <f aca="false">IF(A70="NEWCOD",IF(AB70="","Remplir le champs 'Nouveau taxa' svp.",$AB70),IF(ISTEXT($E70),"DEJA SAISI !",IF(A70="","",IF(ISERROR(VLOOKUP($A70,'[1]liste reference'!$A$7:$D$904,2,0)),IF(ISERROR(VLOOKUP($A70,'[1]liste reference'!$B$7:$D$904,1,0)),"code non répertorié ou synonyme",VLOOKUP($A70,'[1]liste reference'!$B$7:$D$904,1,0)),VLOOKUP(A70,'[1]liste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!",IF($A70="","",IF(ISERROR(VLOOKUP($A70,'[1]liste reference'!A$1:S$1048576,19,FALSE())),IF(ISERROR(VLOOKUP($A70,'[1]liste reference'!B$1:S$1048576,19,FALSE())),"",VLOOKUP($A70,'[1]liste reference'!B$1:S$1048576,19,FALSE())),VLOOKUP($A70,'[1]liste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IF(A70="new.cod","NEWCOD",IF(AND((Z70=""),ISTEXT(A70)),A70,IF(Z70="","",INDEX('[1]liste reference'!$A$8:$A$904,Z70))))</f>
        <v/>
      </c>
      <c r="Z70" s="10" t="str">
        <f aca="false">IF(ISERROR(MATCH(A70,'[1]liste reference'!$A$8:$A$904,0)),IF(ISERROR(MATCH(A70,'[1]liste reference'!$B$8:$B$904,0)),"",(MATCH(A70,'[1]liste reference'!$B$8:$B$904,0))),(MATCH(A70,'[1]liste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IF(ISERROR(VLOOKUP($A71,'[1]liste reference'!$A$7:$D$904,2,0)),IF(ISERROR(VLOOKUP($A71,'[1]liste reference'!$B$7:$D$904,1,0)),"",VLOOKUP($A71,'[1]liste reference'!$B$7:$D$904,1,0)),VLOOKUP($A71,'[1]liste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IF(A71="","",IF(ISERROR(VLOOKUP($A71,'[1]liste reference'!$A$7:$P$904,13,0)),IF(ISERROR(VLOOKUP($A71,'[1]liste reference'!$B$7:$P$904,12,0)),"    -",VLOOKUP($A71,'[1]liste reference'!$B$7:$P$904,12,0)),VLOOKUP($A71,'[1]liste reference'!$A$7:$P$904,13,0)))</f>
        <v/>
      </c>
      <c r="H71" s="238" t="str">
        <f aca="false">IF(A71="","x",IF(ISERROR(VLOOKUP($A71,'[1]liste reference'!$A$8:$P$904,14,0)),IF(ISERROR(VLOOKUP($A71,'[1]liste reference'!$B$8:$P$904,13,0)),"x",VLOOKUP($A71,'[1]liste reference'!$B$8:$P$904,13,0)),VLOOKUP($A71,'[1]liste reference'!$A$8:$P$904,14,0)))</f>
        <v>x</v>
      </c>
      <c r="I71" s="211" t="str">
        <f aca="false">IF(ISNUMBER(H71),IF(ISERROR(VLOOKUP($A71,'[1]liste reference'!$A$7:$P$904,3,0)),IF(ISERROR(VLOOKUP($A71,'[1]liste reference'!$B$7:$P$904,2,0)),"",VLOOKUP($A71,'[1]liste reference'!$B$7:$P$904,2,0)),VLOOKUP($A71,'[1]liste reference'!$A$7:$P$904,3,0)),"")</f>
        <v/>
      </c>
      <c r="J71" s="211" t="str">
        <f aca="false">IF(ISNUMBER(H71),IF(ISERROR(VLOOKUP($A71,'[1]liste reference'!$A$7:$P$904,4,0)),IF(ISERROR(VLOOKUP($A71,'[1]liste reference'!$B$7:$P$904,3,0)),"",VLOOKUP($A71,'[1]liste reference'!$B$7:$P$904,3,0)),VLOOKUP($A71,'[1]liste reference'!$A$7:$P$904,4,0)),"")</f>
        <v/>
      </c>
      <c r="K71" s="212" t="str">
        <f aca="false">IF(A71="NEWCOD",IF(AB71="","Remplir le champs 'Nouveau taxa' svp.",$AB71),IF(ISTEXT($E71),"DEJA SAISI !",IF(A71="","",IF(ISERROR(VLOOKUP($A71,'[1]liste reference'!$A$7:$D$904,2,0)),IF(ISERROR(VLOOKUP($A71,'[1]liste reference'!$B$7:$D$904,1,0)),"code non répertorié ou synonyme",VLOOKUP($A71,'[1]liste reference'!$B$7:$D$904,1,0)),VLOOKUP(A71,'[1]liste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!",IF($A71="","",IF(ISERROR(VLOOKUP($A71,'[1]liste reference'!A$1:S$1048576,19,FALSE())),IF(ISERROR(VLOOKUP($A71,'[1]liste reference'!B$1:S$1048576,19,FALSE())),"",VLOOKUP($A71,'[1]liste reference'!B$1:S$1048576,19,FALSE())),VLOOKUP($A71,'[1]liste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IF(A71="new.cod","NEWCOD",IF(AND((Z71=""),ISTEXT(A71)),A71,IF(Z71="","",INDEX('[1]liste reference'!$A$8:$A$904,Z71))))</f>
        <v/>
      </c>
      <c r="Z71" s="10" t="str">
        <f aca="false">IF(ISERROR(MATCH(A71,'[1]liste reference'!$A$8:$A$904,0)),IF(ISERROR(MATCH(A71,'[1]liste reference'!$B$8:$B$904,0)),"",(MATCH(A71,'[1]liste reference'!$B$8:$B$904,0))),(MATCH(A71,'[1]liste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IF(ISERROR(VLOOKUP($A72,'[1]liste reference'!$A$7:$D$904,2,0)),IF(ISERROR(VLOOKUP($A72,'[1]liste reference'!$B$7:$D$904,1,0)),"",VLOOKUP($A72,'[1]liste reference'!$B$7:$D$904,1,0)),VLOOKUP($A72,'[1]liste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IF(A72="","",IF(ISERROR(VLOOKUP($A72,'[1]liste reference'!$A$7:$P$904,13,0)),IF(ISERROR(VLOOKUP($A72,'[1]liste reference'!$B$7:$P$904,12,0)),"    -",VLOOKUP($A72,'[1]liste reference'!$B$7:$P$904,12,0)),VLOOKUP($A72,'[1]liste reference'!$A$7:$P$904,13,0)))</f>
        <v/>
      </c>
      <c r="H72" s="238" t="str">
        <f aca="false">IF(A72="","x",IF(ISERROR(VLOOKUP($A72,'[1]liste reference'!$A$8:$P$904,14,0)),IF(ISERROR(VLOOKUP($A72,'[1]liste reference'!$B$8:$P$904,13,0)),"x",VLOOKUP($A72,'[1]liste reference'!$B$8:$P$904,13,0)),VLOOKUP($A72,'[1]liste reference'!$A$8:$P$904,14,0)))</f>
        <v>x</v>
      </c>
      <c r="I72" s="211" t="str">
        <f aca="false">IF(ISNUMBER(H72),IF(ISERROR(VLOOKUP($A72,'[1]liste reference'!$A$7:$P$904,3,0)),IF(ISERROR(VLOOKUP($A72,'[1]liste reference'!$B$7:$P$904,2,0)),"",VLOOKUP($A72,'[1]liste reference'!$B$7:$P$904,2,0)),VLOOKUP($A72,'[1]liste reference'!$A$7:$P$904,3,0)),"")</f>
        <v/>
      </c>
      <c r="J72" s="211" t="str">
        <f aca="false">IF(ISNUMBER(H72),IF(ISERROR(VLOOKUP($A72,'[1]liste reference'!$A$7:$P$904,4,0)),IF(ISERROR(VLOOKUP($A72,'[1]liste reference'!$B$7:$P$904,3,0)),"",VLOOKUP($A72,'[1]liste reference'!$B$7:$P$904,3,0)),VLOOKUP($A72,'[1]liste reference'!$A$7:$P$904,4,0)),"")</f>
        <v/>
      </c>
      <c r="K72" s="212" t="str">
        <f aca="false">IF(A72="NEWCOD",IF(AB72="","Remplir le champs 'Nouveau taxa' svp.",$AB72),IF(ISTEXT($E72),"DEJA SAISI !",IF(A72="","",IF(ISERROR(VLOOKUP($A72,'[1]liste reference'!$A$7:$D$904,2,0)),IF(ISERROR(VLOOKUP($A72,'[1]liste reference'!$B$7:$D$904,1,0)),"code non répertorié ou synonyme",VLOOKUP($A72,'[1]liste reference'!$B$7:$D$904,1,0)),VLOOKUP(A72,'[1]liste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!",IF($A72="","",IF(ISERROR(VLOOKUP($A72,'[1]liste reference'!A$1:S$1048576,19,FALSE())),IF(ISERROR(VLOOKUP($A72,'[1]liste reference'!B$1:S$1048576,19,FALSE())),"",VLOOKUP($A72,'[1]liste reference'!B$1:S$1048576,19,FALSE())),VLOOKUP($A72,'[1]liste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IF(A72="new.cod","NEWCOD",IF(AND((Z72=""),ISTEXT(A72)),A72,IF(Z72="","",INDEX('[1]liste reference'!$A$8:$A$904,Z72))))</f>
        <v/>
      </c>
      <c r="Z72" s="10" t="str">
        <f aca="false">IF(ISERROR(MATCH(A72,'[1]liste reference'!$A$8:$A$904,0)),IF(ISERROR(MATCH(A72,'[1]liste reference'!$B$8:$B$904,0)),"",(MATCH(A72,'[1]liste reference'!$B$8:$B$904,0))),(MATCH(A72,'[1]liste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IF(ISERROR(VLOOKUP($A73,'[1]liste reference'!$A$7:$D$904,2,0)),IF(ISERROR(VLOOKUP($A73,'[1]liste reference'!$B$7:$D$904,1,0)),"",VLOOKUP($A73,'[1]liste reference'!$B$7:$D$904,1,0)),VLOOKUP($A73,'[1]liste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IF(A73="","",IF(ISERROR(VLOOKUP($A73,'[1]liste reference'!$A$7:$P$904,13,0)),IF(ISERROR(VLOOKUP($A73,'[1]liste reference'!$B$7:$P$904,12,0)),"    -",VLOOKUP($A73,'[1]liste reference'!$B$7:$P$904,12,0)),VLOOKUP($A73,'[1]liste reference'!$A$7:$P$904,13,0)))</f>
        <v/>
      </c>
      <c r="H73" s="238" t="str">
        <f aca="false">IF(A73="","x",IF(ISERROR(VLOOKUP($A73,'[1]liste reference'!$A$8:$P$904,14,0)),IF(ISERROR(VLOOKUP($A73,'[1]liste reference'!$B$8:$P$904,13,0)),"x",VLOOKUP($A73,'[1]liste reference'!$B$8:$P$904,13,0)),VLOOKUP($A73,'[1]liste reference'!$A$8:$P$904,14,0)))</f>
        <v>x</v>
      </c>
      <c r="I73" s="211" t="str">
        <f aca="false">IF(ISNUMBER(H73),IF(ISERROR(VLOOKUP($A73,'[1]liste reference'!$A$7:$P$904,3,0)),IF(ISERROR(VLOOKUP($A73,'[1]liste reference'!$B$7:$P$904,2,0)),"",VLOOKUP($A73,'[1]liste reference'!$B$7:$P$904,2,0)),VLOOKUP($A73,'[1]liste reference'!$A$7:$P$904,3,0)),"")</f>
        <v/>
      </c>
      <c r="J73" s="211" t="str">
        <f aca="false">IF(ISNUMBER(H73),IF(ISERROR(VLOOKUP($A73,'[1]liste reference'!$A$7:$P$904,4,0)),IF(ISERROR(VLOOKUP($A73,'[1]liste reference'!$B$7:$P$904,3,0)),"",VLOOKUP($A73,'[1]liste reference'!$B$7:$P$904,3,0)),VLOOKUP($A73,'[1]liste reference'!$A$7:$P$904,4,0)),"")</f>
        <v/>
      </c>
      <c r="K73" s="212" t="str">
        <f aca="false">IF(A73="NEWCOD",IF(AB73="","Remplir le champs 'Nouveau taxa' svp.",$AB73),IF(ISTEXT($E73),"DEJA SAISI !",IF(A73="","",IF(ISERROR(VLOOKUP($A73,'[1]liste reference'!$A$7:$D$904,2,0)),IF(ISERROR(VLOOKUP($A73,'[1]liste reference'!$B$7:$D$904,1,0)),"code non répertorié ou synonyme",VLOOKUP($A73,'[1]liste reference'!$B$7:$D$904,1,0)),VLOOKUP(A73,'[1]liste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!",IF($A73="","",IF(ISERROR(VLOOKUP($A73,'[1]liste reference'!A$1:S$1048576,19,FALSE())),IF(ISERROR(VLOOKUP($A73,'[1]liste reference'!B$1:S$1048576,19,FALSE())),"",VLOOKUP($A73,'[1]liste reference'!B$1:S$1048576,19,FALSE())),VLOOKUP($A73,'[1]liste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IF(A73="new.cod","NEWCOD",IF(AND((Z73=""),ISTEXT(A73)),A73,IF(Z73="","",INDEX('[1]liste reference'!$A$8:$A$904,Z73))))</f>
        <v/>
      </c>
      <c r="Z73" s="10" t="str">
        <f aca="false">IF(ISERROR(MATCH(A73,'[1]liste reference'!$A$8:$A$904,0)),IF(ISERROR(MATCH(A73,'[1]liste reference'!$B$8:$B$904,0)),"",(MATCH(A73,'[1]liste reference'!$B$8:$B$904,0))),(MATCH(A73,'[1]liste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IF(ISERROR(VLOOKUP($A74,'[1]liste reference'!$A$7:$D$904,2,0)),IF(ISERROR(VLOOKUP($A74,'[1]liste reference'!$B$7:$D$904,1,0)),"",VLOOKUP($A74,'[1]liste reference'!$B$7:$D$904,1,0)),VLOOKUP($A74,'[1]liste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IF(A74="","",IF(ISERROR(VLOOKUP($A74,'[1]liste reference'!$A$7:$P$904,13,0)),IF(ISERROR(VLOOKUP($A74,'[1]liste reference'!$B$7:$P$904,12,0)),"    -",VLOOKUP($A74,'[1]liste reference'!$B$7:$P$904,12,0)),VLOOKUP($A74,'[1]liste reference'!$A$7:$P$904,13,0)))</f>
        <v/>
      </c>
      <c r="H74" s="238" t="str">
        <f aca="false">IF(A74="","x",IF(ISERROR(VLOOKUP($A74,'[1]liste reference'!$A$8:$P$904,14,0)),IF(ISERROR(VLOOKUP($A74,'[1]liste reference'!$B$8:$P$904,13,0)),"x",VLOOKUP($A74,'[1]liste reference'!$B$8:$P$904,13,0)),VLOOKUP($A74,'[1]liste reference'!$A$8:$P$904,14,0)))</f>
        <v>x</v>
      </c>
      <c r="I74" s="211" t="str">
        <f aca="false">IF(ISNUMBER(H74),IF(ISERROR(VLOOKUP($A74,'[1]liste reference'!$A$7:$P$904,3,0)),IF(ISERROR(VLOOKUP($A74,'[1]liste reference'!$B$7:$P$904,2,0)),"",VLOOKUP($A74,'[1]liste reference'!$B$7:$P$904,2,0)),VLOOKUP($A74,'[1]liste reference'!$A$7:$P$904,3,0)),"")</f>
        <v/>
      </c>
      <c r="J74" s="211" t="str">
        <f aca="false">IF(ISNUMBER(H74),IF(ISERROR(VLOOKUP($A74,'[1]liste reference'!$A$7:$P$904,4,0)),IF(ISERROR(VLOOKUP($A74,'[1]liste reference'!$B$7:$P$904,3,0)),"",VLOOKUP($A74,'[1]liste reference'!$B$7:$P$904,3,0)),VLOOKUP($A74,'[1]liste reference'!$A$7:$P$904,4,0)),"")</f>
        <v/>
      </c>
      <c r="K74" s="212" t="str">
        <f aca="false">IF(A74="NEWCOD",IF(AB74="","Remplir le champs 'Nouveau taxa' svp.",$AB74),IF(ISTEXT($E74),"DEJA SAISI !",IF(A74="","",IF(ISERROR(VLOOKUP($A74,'[1]liste reference'!$A$7:$D$904,2,0)),IF(ISERROR(VLOOKUP($A74,'[1]liste reference'!$B$7:$D$904,1,0)),"code non répertorié ou synonyme",VLOOKUP($A74,'[1]liste reference'!$B$7:$D$904,1,0)),VLOOKUP(A74,'[1]liste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!",IF($A74="","",IF(ISERROR(VLOOKUP($A74,'[1]liste reference'!A$1:S$1048576,19,FALSE())),IF(ISERROR(VLOOKUP($A74,'[1]liste reference'!B$1:S$1048576,19,FALSE())),"",VLOOKUP($A74,'[1]liste reference'!B$1:S$1048576,19,FALSE())),VLOOKUP($A74,'[1]liste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IF(A74="new.cod","NEWCOD",IF(AND((Z74=""),ISTEXT(A74)),A74,IF(Z74="","",INDEX('[1]liste reference'!$A$8:$A$904,Z74))))</f>
        <v/>
      </c>
      <c r="Z74" s="10" t="str">
        <f aca="false">IF(ISERROR(MATCH(A74,'[1]liste reference'!$A$8:$A$904,0)),IF(ISERROR(MATCH(A74,'[1]liste reference'!$B$8:$B$904,0)),"",(MATCH(A74,'[1]liste reference'!$B$8:$B$904,0))),(MATCH(A74,'[1]liste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IF(ISERROR(VLOOKUP($A75,'[1]liste reference'!$A$7:$D$904,2,0)),IF(ISERROR(VLOOKUP($A75,'[1]liste reference'!$B$7:$D$904,1,0)),"",VLOOKUP($A75,'[1]liste reference'!$B$7:$D$904,1,0)),VLOOKUP($A75,'[1]liste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IF(A75="","",IF(ISERROR(VLOOKUP($A75,'[1]liste reference'!$A$7:$P$904,13,0)),IF(ISERROR(VLOOKUP($A75,'[1]liste reference'!$B$7:$P$904,12,0)),"    -",VLOOKUP($A75,'[1]liste reference'!$B$7:$P$904,12,0)),VLOOKUP($A75,'[1]liste reference'!$A$7:$P$904,13,0)))</f>
        <v/>
      </c>
      <c r="H75" s="238" t="str">
        <f aca="false">IF(A75="","x",IF(ISERROR(VLOOKUP($A75,'[1]liste reference'!$A$8:$P$904,14,0)),IF(ISERROR(VLOOKUP($A75,'[1]liste reference'!$B$8:$P$904,13,0)),"x",VLOOKUP($A75,'[1]liste reference'!$B$8:$P$904,13,0)),VLOOKUP($A75,'[1]liste reference'!$A$8:$P$904,14,0)))</f>
        <v>x</v>
      </c>
      <c r="I75" s="211" t="str">
        <f aca="false">IF(ISNUMBER(H75),IF(ISERROR(VLOOKUP($A75,'[1]liste reference'!$A$7:$P$904,3,0)),IF(ISERROR(VLOOKUP($A75,'[1]liste reference'!$B$7:$P$904,2,0)),"",VLOOKUP($A75,'[1]liste reference'!$B$7:$P$904,2,0)),VLOOKUP($A75,'[1]liste reference'!$A$7:$P$904,3,0)),"")</f>
        <v/>
      </c>
      <c r="J75" s="211" t="str">
        <f aca="false">IF(ISNUMBER(H75),IF(ISERROR(VLOOKUP($A75,'[1]liste reference'!$A$7:$P$904,4,0)),IF(ISERROR(VLOOKUP($A75,'[1]liste reference'!$B$7:$P$904,3,0)),"",VLOOKUP($A75,'[1]liste reference'!$B$7:$P$904,3,0)),VLOOKUP($A75,'[1]liste reference'!$A$7:$P$904,4,0)),"")</f>
        <v/>
      </c>
      <c r="K75" s="212" t="str">
        <f aca="false">IF(A75="NEWCOD",IF(AB75="","Remplir le champs 'Nouveau taxa' svp.",$AB75),IF(ISTEXT($E75),"DEJA SAISI !",IF(A75="","",IF(ISERROR(VLOOKUP($A75,'[1]liste reference'!$A$7:$D$904,2,0)),IF(ISERROR(VLOOKUP($A75,'[1]liste reference'!$B$7:$D$904,1,0)),"code non répertorié ou synonyme",VLOOKUP($A75,'[1]liste reference'!$B$7:$D$904,1,0)),VLOOKUP(A75,'[1]liste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!",IF($A75="","",IF(ISERROR(VLOOKUP($A75,'[1]liste reference'!A$1:S$1048576,19,FALSE())),IF(ISERROR(VLOOKUP($A75,'[1]liste reference'!B$1:S$1048576,19,FALSE())),"",VLOOKUP($A75,'[1]liste reference'!B$1:S$1048576,19,FALSE())),VLOOKUP($A75,'[1]liste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IF(A75="new.cod","NEWCOD",IF(AND((Z75=""),ISTEXT(A75)),A75,IF(Z75="","",INDEX('[1]liste reference'!$A$8:$A$904,Z75))))</f>
        <v/>
      </c>
      <c r="Z75" s="10" t="str">
        <f aca="false">IF(ISERROR(MATCH(A75,'[1]liste reference'!$A$8:$A$904,0)),IF(ISERROR(MATCH(A75,'[1]liste reference'!$B$8:$B$904,0)),"",(MATCH(A75,'[1]liste reference'!$B$8:$B$904,0))),(MATCH(A75,'[1]liste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IF(ISERROR(VLOOKUP($A76,'[1]liste reference'!$A$7:$D$904,2,0)),IF(ISERROR(VLOOKUP($A76,'[1]liste reference'!$B$7:$D$904,1,0)),"",VLOOKUP($A76,'[1]liste reference'!$B$7:$D$904,1,0)),VLOOKUP($A76,'[1]liste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IF(A76="","",IF(ISERROR(VLOOKUP($A76,'[1]liste reference'!$A$7:$P$904,13,0)),IF(ISERROR(VLOOKUP($A76,'[1]liste reference'!$B$7:$P$904,12,0)),"    -",VLOOKUP($A76,'[1]liste reference'!$B$7:$P$904,12,0)),VLOOKUP($A76,'[1]liste reference'!$A$7:$P$904,13,0)))</f>
        <v/>
      </c>
      <c r="H76" s="238" t="str">
        <f aca="false">IF(A76="","x",IF(ISERROR(VLOOKUP($A76,'[1]liste reference'!$A$8:$P$904,14,0)),IF(ISERROR(VLOOKUP($A76,'[1]liste reference'!$B$8:$P$904,13,0)),"x",VLOOKUP($A76,'[1]liste reference'!$B$8:$P$904,13,0)),VLOOKUP($A76,'[1]liste reference'!$A$8:$P$904,14,0)))</f>
        <v>x</v>
      </c>
      <c r="I76" s="211" t="str">
        <f aca="false">IF(ISNUMBER(H76),IF(ISERROR(VLOOKUP($A76,'[1]liste reference'!$A$7:$P$904,3,0)),IF(ISERROR(VLOOKUP($A76,'[1]liste reference'!$B$7:$P$904,2,0)),"",VLOOKUP($A76,'[1]liste reference'!$B$7:$P$904,2,0)),VLOOKUP($A76,'[1]liste reference'!$A$7:$P$904,3,0)),"")</f>
        <v/>
      </c>
      <c r="J76" s="211" t="str">
        <f aca="false">IF(ISNUMBER(H76),IF(ISERROR(VLOOKUP($A76,'[1]liste reference'!$A$7:$P$904,4,0)),IF(ISERROR(VLOOKUP($A76,'[1]liste reference'!$B$7:$P$904,3,0)),"",VLOOKUP($A76,'[1]liste reference'!$B$7:$P$904,3,0)),VLOOKUP($A76,'[1]liste reference'!$A$7:$P$904,4,0)),"")</f>
        <v/>
      </c>
      <c r="K76" s="212" t="str">
        <f aca="false">IF(A76="NEWCOD",IF(AB76="","Remplir le champs 'Nouveau taxa' svp.",$AB76),IF(ISTEXT($E76),"DEJA SAISI !",IF(A76="","",IF(ISERROR(VLOOKUP($A76,'[1]liste reference'!$A$7:$D$904,2,0)),IF(ISERROR(VLOOKUP($A76,'[1]liste reference'!$B$7:$D$904,1,0)),"code non répertorié ou synonyme",VLOOKUP($A76,'[1]liste reference'!$B$7:$D$904,1,0)),VLOOKUP(A76,'[1]liste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!",IF($A76="","",IF(ISERROR(VLOOKUP($A76,'[1]liste reference'!A$1:S$1048576,19,FALSE())),IF(ISERROR(VLOOKUP($A76,'[1]liste reference'!B$1:S$1048576,19,FALSE())),"",VLOOKUP($A76,'[1]liste reference'!B$1:S$1048576,19,FALSE())),VLOOKUP($A76,'[1]liste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IF(A76="new.cod","NEWCOD",IF(AND((Z76=""),ISTEXT(A76)),A76,IF(Z76="","",INDEX('[1]liste reference'!$A$8:$A$904,Z76))))</f>
        <v/>
      </c>
      <c r="Z76" s="10" t="str">
        <f aca="false">IF(ISERROR(MATCH(A76,'[1]liste reference'!$A$8:$A$904,0)),IF(ISERROR(MATCH(A76,'[1]liste reference'!$B$8:$B$904,0)),"",(MATCH(A76,'[1]liste reference'!$B$8:$B$904,0))),(MATCH(A76,'[1]liste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IF(ISERROR(VLOOKUP($A77,'[1]liste reference'!$A$7:$D$904,2,0)),IF(ISERROR(VLOOKUP($A77,'[1]liste reference'!$B$7:$D$904,1,0)),"",VLOOKUP($A77,'[1]liste reference'!$B$7:$D$904,1,0)),VLOOKUP($A77,'[1]liste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IF(A77="","",IF(ISERROR(VLOOKUP($A77,'[1]liste reference'!$A$7:$P$904,13,0)),IF(ISERROR(VLOOKUP($A77,'[1]liste reference'!$B$7:$P$904,12,0)),"    -",VLOOKUP($A77,'[1]liste reference'!$B$7:$P$904,12,0)),VLOOKUP($A77,'[1]liste reference'!$A$7:$P$904,13,0)))</f>
        <v/>
      </c>
      <c r="H77" s="238" t="str">
        <f aca="false">IF(A77="","x",IF(ISERROR(VLOOKUP($A77,'[1]liste reference'!$A$8:$P$904,14,0)),IF(ISERROR(VLOOKUP($A77,'[1]liste reference'!$B$8:$P$904,13,0)),"x",VLOOKUP($A77,'[1]liste reference'!$B$8:$P$904,13,0)),VLOOKUP($A77,'[1]liste reference'!$A$8:$P$904,14,0)))</f>
        <v>x</v>
      </c>
      <c r="I77" s="211" t="str">
        <f aca="false">IF(ISNUMBER(H77),IF(ISERROR(VLOOKUP($A77,'[1]liste reference'!$A$7:$P$904,3,0)),IF(ISERROR(VLOOKUP($A77,'[1]liste reference'!$B$7:$P$904,2,0)),"",VLOOKUP($A77,'[1]liste reference'!$B$7:$P$904,2,0)),VLOOKUP($A77,'[1]liste reference'!$A$7:$P$904,3,0)),"")</f>
        <v/>
      </c>
      <c r="J77" s="211" t="str">
        <f aca="false">IF(ISNUMBER(H77),IF(ISERROR(VLOOKUP($A77,'[1]liste reference'!$A$7:$P$904,4,0)),IF(ISERROR(VLOOKUP($A77,'[1]liste reference'!$B$7:$P$904,3,0)),"",VLOOKUP($A77,'[1]liste reference'!$B$7:$P$904,3,0)),VLOOKUP($A77,'[1]liste reference'!$A$7:$P$904,4,0)),"")</f>
        <v/>
      </c>
      <c r="K77" s="212" t="str">
        <f aca="false">IF(A77="NEWCOD",IF(AB77="","Remplir le champs 'Nouveau taxa' svp.",$AB77),IF(ISTEXT($E77),"DEJA SAISI !",IF(A77="","",IF(ISERROR(VLOOKUP($A77,'[1]liste reference'!$A$7:$D$904,2,0)),IF(ISERROR(VLOOKUP($A77,'[1]liste reference'!$B$7:$D$904,1,0)),"code non répertorié ou synonyme",VLOOKUP($A77,'[1]liste reference'!$B$7:$D$904,1,0)),VLOOKUP(A77,'[1]liste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!",IF($A77="","",IF(ISERROR(VLOOKUP($A77,'[1]liste reference'!A$1:S$1048576,19,FALSE())),IF(ISERROR(VLOOKUP($A77,'[1]liste reference'!B$1:S$1048576,19,FALSE())),"",VLOOKUP($A77,'[1]liste reference'!B$1:S$1048576,19,FALSE())),VLOOKUP($A77,'[1]liste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IF(A77="new.cod","NEWCOD",IF(AND((Z77=""),ISTEXT(A77)),A77,IF(Z77="","",INDEX('[1]liste reference'!$A$8:$A$904,Z77))))</f>
        <v/>
      </c>
      <c r="Z77" s="10" t="str">
        <f aca="false">IF(ISERROR(MATCH(A77,'[1]liste reference'!$A$8:$A$904,0)),IF(ISERROR(MATCH(A77,'[1]liste reference'!$B$8:$B$904,0)),"",(MATCH(A77,'[1]liste reference'!$B$8:$B$904,0))),(MATCH(A77,'[1]liste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IF(ISERROR(VLOOKUP($A78,'[1]liste reference'!$A$7:$D$904,2,0)),IF(ISERROR(VLOOKUP($A78,'[1]liste reference'!$B$7:$D$904,1,0)),"",VLOOKUP($A78,'[1]liste reference'!$B$7:$D$904,1,0)),VLOOKUP($A78,'[1]liste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IF(A78="","",IF(ISERROR(VLOOKUP($A78,'[1]liste reference'!$A$7:$P$904,13,0)),IF(ISERROR(VLOOKUP($A78,'[1]liste reference'!$B$7:$P$904,12,0)),"    -",VLOOKUP($A78,'[1]liste reference'!$B$7:$P$904,12,0)),VLOOKUP($A78,'[1]liste reference'!$A$7:$P$904,13,0)))</f>
        <v/>
      </c>
      <c r="H78" s="238" t="str">
        <f aca="false">IF(A78="","x",IF(ISERROR(VLOOKUP($A78,'[1]liste reference'!$A$8:$P$904,14,0)),IF(ISERROR(VLOOKUP($A78,'[1]liste reference'!$B$8:$P$904,13,0)),"x",VLOOKUP($A78,'[1]liste reference'!$B$8:$P$904,13,0)),VLOOKUP($A78,'[1]liste reference'!$A$8:$P$904,14,0)))</f>
        <v>x</v>
      </c>
      <c r="I78" s="211" t="str">
        <f aca="false">IF(ISNUMBER(H78),IF(ISERROR(VLOOKUP($A78,'[1]liste reference'!$A$7:$P$904,3,0)),IF(ISERROR(VLOOKUP($A78,'[1]liste reference'!$B$7:$P$904,2,0)),"",VLOOKUP($A78,'[1]liste reference'!$B$7:$P$904,2,0)),VLOOKUP($A78,'[1]liste reference'!$A$7:$P$904,3,0)),"")</f>
        <v/>
      </c>
      <c r="J78" s="211" t="str">
        <f aca="false">IF(ISNUMBER(H78),IF(ISERROR(VLOOKUP($A78,'[1]liste reference'!$A$7:$P$904,4,0)),IF(ISERROR(VLOOKUP($A78,'[1]liste reference'!$B$7:$P$904,3,0)),"",VLOOKUP($A78,'[1]liste reference'!$B$7:$P$904,3,0)),VLOOKUP($A78,'[1]liste reference'!$A$7:$P$904,4,0)),"")</f>
        <v/>
      </c>
      <c r="K78" s="212" t="str">
        <f aca="false">IF(A78="NEWCOD",IF(AB78="","Remplir le champs 'Nouveau taxa' svp.",$AB78),IF(ISTEXT($E78),"DEJA SAISI !",IF(A78="","",IF(ISERROR(VLOOKUP($A78,'[1]liste reference'!$A$7:$D$904,2,0)),IF(ISERROR(VLOOKUP($A78,'[1]liste reference'!$B$7:$D$904,1,0)),"code non répertorié ou synonyme",VLOOKUP($A78,'[1]liste reference'!$B$7:$D$904,1,0)),VLOOKUP(A78,'[1]liste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!",IF($A78="","",IF(ISERROR(VLOOKUP($A78,'[1]liste reference'!A$1:S$1048576,19,FALSE())),IF(ISERROR(VLOOKUP($A78,'[1]liste reference'!B$1:S$1048576,19,FALSE())),"",VLOOKUP($A78,'[1]liste reference'!B$1:S$1048576,19,FALSE())),VLOOKUP($A78,'[1]liste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IF(A78="new.cod","NEWCOD",IF(AND((Z78=""),ISTEXT(A78)),A78,IF(Z78="","",INDEX('[1]liste reference'!$A$8:$A$904,Z78))))</f>
        <v/>
      </c>
      <c r="Z78" s="10" t="str">
        <f aca="false">IF(ISERROR(MATCH(A78,'[1]liste reference'!$A$8:$A$904,0)),IF(ISERROR(MATCH(A78,'[1]liste reference'!$B$8:$B$904,0)),"",(MATCH(A78,'[1]liste reference'!$B$8:$B$904,0))),(MATCH(A78,'[1]liste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IF(ISERROR(VLOOKUP($A79,'[1]liste reference'!$A$7:$D$904,2,0)),IF(ISERROR(VLOOKUP($A79,'[1]liste reference'!$B$7:$D$904,1,0)),"",VLOOKUP($A79,'[1]liste reference'!$B$7:$D$904,1,0)),VLOOKUP($A79,'[1]liste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IF(A79="","",IF(ISERROR(VLOOKUP($A79,'[1]liste reference'!$A$7:$P$904,13,0)),IF(ISERROR(VLOOKUP($A79,'[1]liste reference'!$B$7:$P$904,12,0)),"    -",VLOOKUP($A79,'[1]liste reference'!$B$7:$P$904,12,0)),VLOOKUP($A79,'[1]liste reference'!$A$7:$P$904,13,0)))</f>
        <v/>
      </c>
      <c r="H79" s="238" t="str">
        <f aca="false">IF(A79="","x",IF(ISERROR(VLOOKUP($A79,'[1]liste reference'!$A$8:$P$904,14,0)),IF(ISERROR(VLOOKUP($A79,'[1]liste reference'!$B$8:$P$904,13,0)),"x",VLOOKUP($A79,'[1]liste reference'!$B$8:$P$904,13,0)),VLOOKUP($A79,'[1]liste reference'!$A$8:$P$904,14,0)))</f>
        <v>x</v>
      </c>
      <c r="I79" s="211" t="str">
        <f aca="false">IF(ISNUMBER(H79),IF(ISERROR(VLOOKUP($A79,'[1]liste reference'!$A$7:$P$904,3,0)),IF(ISERROR(VLOOKUP($A79,'[1]liste reference'!$B$7:$P$904,2,0)),"",VLOOKUP($A79,'[1]liste reference'!$B$7:$P$904,2,0)),VLOOKUP($A79,'[1]liste reference'!$A$7:$P$904,3,0)),"")</f>
        <v/>
      </c>
      <c r="J79" s="211" t="str">
        <f aca="false">IF(ISNUMBER(H79),IF(ISERROR(VLOOKUP($A79,'[1]liste reference'!$A$7:$P$904,4,0)),IF(ISERROR(VLOOKUP($A79,'[1]liste reference'!$B$7:$P$904,3,0)),"",VLOOKUP($A79,'[1]liste reference'!$B$7:$P$904,3,0)),VLOOKUP($A79,'[1]liste reference'!$A$7:$P$904,4,0)),"")</f>
        <v/>
      </c>
      <c r="K79" s="212" t="str">
        <f aca="false">IF(A79="NEWCOD",IF(AB79="","Remplir le champs 'Nouveau taxa' svp.",$AB79),IF(ISTEXT($E79),"DEJA SAISI !",IF(A79="","",IF(ISERROR(VLOOKUP($A79,'[1]liste reference'!$A$7:$D$904,2,0)),IF(ISERROR(VLOOKUP($A79,'[1]liste reference'!$B$7:$D$904,1,0)),"code non répertorié ou synonyme",VLOOKUP($A79,'[1]liste reference'!$B$7:$D$904,1,0)),VLOOKUP(A79,'[1]liste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!",IF($A79="","",IF(ISERROR(VLOOKUP($A79,'[1]liste reference'!A$1:S$1048576,19,FALSE())),IF(ISERROR(VLOOKUP($A79,'[1]liste reference'!B$1:S$1048576,19,FALSE())),"",VLOOKUP($A79,'[1]liste reference'!B$1:S$1048576,19,FALSE())),VLOOKUP($A79,'[1]liste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IF(A79="new.cod","NEWCOD",IF(AND((Z79=""),ISTEXT(A79)),A79,IF(Z79="","",INDEX('[1]liste reference'!$A$8:$A$904,Z79))))</f>
        <v/>
      </c>
      <c r="Z79" s="10" t="str">
        <f aca="false">IF(ISERROR(MATCH(A79,'[1]liste reference'!$A$8:$A$904,0)),IF(ISERROR(MATCH(A79,'[1]liste reference'!$B$8:$B$904,0)),"",(MATCH(A79,'[1]liste reference'!$B$8:$B$904,0))),(MATCH(A79,'[1]liste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IF(ISERROR(VLOOKUP($A80,'[1]liste reference'!$A$7:$D$904,2,0)),IF(ISERROR(VLOOKUP($A80,'[1]liste reference'!$B$7:$D$904,1,0)),"",VLOOKUP($A80,'[1]liste reference'!$B$7:$D$904,1,0)),VLOOKUP($A80,'[1]liste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IF(A80="","",IF(ISERROR(VLOOKUP($A80,'[1]liste reference'!$A$7:$P$904,13,0)),IF(ISERROR(VLOOKUP($A80,'[1]liste reference'!$B$7:$P$904,12,0)),"    -",VLOOKUP($A80,'[1]liste reference'!$B$7:$P$904,12,0)),VLOOKUP($A80,'[1]liste reference'!$A$7:$P$904,13,0)))</f>
        <v/>
      </c>
      <c r="H80" s="238" t="str">
        <f aca="false">IF(A80="","x",IF(ISERROR(VLOOKUP($A80,'[1]liste reference'!$A$8:$P$904,14,0)),IF(ISERROR(VLOOKUP($A80,'[1]liste reference'!$B$8:$P$904,13,0)),"x",VLOOKUP($A80,'[1]liste reference'!$B$8:$P$904,13,0)),VLOOKUP($A80,'[1]liste reference'!$A$8:$P$904,14,0)))</f>
        <v>x</v>
      </c>
      <c r="I80" s="211" t="str">
        <f aca="false">IF(ISNUMBER(H80),IF(ISERROR(VLOOKUP($A80,'[1]liste reference'!$A$7:$P$904,3,0)),IF(ISERROR(VLOOKUP($A80,'[1]liste reference'!$B$7:$P$904,2,0)),"",VLOOKUP($A80,'[1]liste reference'!$B$7:$P$904,2,0)),VLOOKUP($A80,'[1]liste reference'!$A$7:$P$904,3,0)),"")</f>
        <v/>
      </c>
      <c r="J80" s="211" t="str">
        <f aca="false">IF(ISNUMBER(H80),IF(ISERROR(VLOOKUP($A80,'[1]liste reference'!$A$7:$P$904,4,0)),IF(ISERROR(VLOOKUP($A80,'[1]liste reference'!$B$7:$P$904,3,0)),"",VLOOKUP($A80,'[1]liste reference'!$B$7:$P$904,3,0)),VLOOKUP($A80,'[1]liste reference'!$A$7:$P$904,4,0)),"")</f>
        <v/>
      </c>
      <c r="K80" s="212" t="str">
        <f aca="false">IF(A80="NEWCOD",IF(AB80="","Remplir le champs 'Nouveau taxa' svp.",$AB80),IF(ISTEXT($E80),"DEJA SAISI !",IF(A80="","",IF(ISERROR(VLOOKUP($A80,'[1]liste reference'!$A$7:$D$904,2,0)),IF(ISERROR(VLOOKUP($A80,'[1]liste reference'!$B$7:$D$904,1,0)),"code non répertorié ou synonyme",VLOOKUP($A80,'[1]liste reference'!$B$7:$D$904,1,0)),VLOOKUP(A80,'[1]liste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!",IF($A80="","",IF(ISERROR(VLOOKUP($A80,'[1]liste reference'!A$1:S$1048576,19,FALSE())),IF(ISERROR(VLOOKUP($A80,'[1]liste reference'!B$1:S$1048576,19,FALSE())),"",VLOOKUP($A80,'[1]liste reference'!B$1:S$1048576,19,FALSE())),VLOOKUP($A80,'[1]liste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IF(A80="new.cod","NEWCOD",IF(AND((Z80=""),ISTEXT(A80)),A80,IF(Z80="","",INDEX('[1]liste reference'!$A$8:$A$904,Z80))))</f>
        <v/>
      </c>
      <c r="Z80" s="10" t="str">
        <f aca="false">IF(ISERROR(MATCH(A80,'[1]liste reference'!$A$8:$A$904,0)),IF(ISERROR(MATCH(A80,'[1]liste reference'!$B$8:$B$904,0)),"",(MATCH(A80,'[1]liste reference'!$B$8:$B$904,0))),(MATCH(A80,'[1]liste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IF(ISERROR(VLOOKUP($A81,'[1]liste reference'!$A$7:$D$904,2,0)),IF(ISERROR(VLOOKUP($A81,'[1]liste reference'!$B$7:$D$904,1,0)),"",VLOOKUP($A81,'[1]liste reference'!$B$7:$D$904,1,0)),VLOOKUP($A81,'[1]liste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IF(A81="","",IF(ISERROR(VLOOKUP($A81,'[1]liste reference'!$A$7:$P$904,13,0)),IF(ISERROR(VLOOKUP($A81,'[1]liste reference'!$B$7:$P$904,12,0)),"    -",VLOOKUP($A81,'[1]liste reference'!$B$7:$P$904,12,0)),VLOOKUP($A81,'[1]liste reference'!$A$7:$P$904,13,0)))</f>
        <v/>
      </c>
      <c r="H81" s="238" t="str">
        <f aca="false">IF(A81="","x",IF(ISERROR(VLOOKUP($A81,'[1]liste reference'!$A$8:$P$904,14,0)),IF(ISERROR(VLOOKUP($A81,'[1]liste reference'!$B$8:$P$904,13,0)),"x",VLOOKUP($A81,'[1]liste reference'!$B$8:$P$904,13,0)),VLOOKUP($A81,'[1]liste reference'!$A$8:$P$904,14,0)))</f>
        <v>x</v>
      </c>
      <c r="I81" s="211" t="str">
        <f aca="false">IF(ISNUMBER(H81),IF(ISERROR(VLOOKUP($A81,'[1]liste reference'!$A$7:$P$904,3,0)),IF(ISERROR(VLOOKUP($A81,'[1]liste reference'!$B$7:$P$904,2,0)),"",VLOOKUP($A81,'[1]liste reference'!$B$7:$P$904,2,0)),VLOOKUP($A81,'[1]liste reference'!$A$7:$P$904,3,0)),"")</f>
        <v/>
      </c>
      <c r="J81" s="211" t="str">
        <f aca="false">IF(ISNUMBER(H81),IF(ISERROR(VLOOKUP($A81,'[1]liste reference'!$A$7:$P$904,4,0)),IF(ISERROR(VLOOKUP($A81,'[1]liste reference'!$B$7:$P$904,3,0)),"",VLOOKUP($A81,'[1]liste reference'!$B$7:$P$904,3,0)),VLOOKUP($A81,'[1]liste reference'!$A$7:$P$904,4,0)),"")</f>
        <v/>
      </c>
      <c r="K81" s="212" t="str">
        <f aca="false">IF(A81="NEWCOD",IF(AB81="","Remplir le champs 'Nouveau taxa' svp.",$AB81),IF(ISTEXT($E81),"DEJA SAISI !",IF(A81="","",IF(ISERROR(VLOOKUP($A81,'[1]liste reference'!$A$7:$D$904,2,0)),IF(ISERROR(VLOOKUP($A81,'[1]liste reference'!$B$7:$D$904,1,0)),"code non répertorié ou synonyme",VLOOKUP($A81,'[1]liste reference'!$B$7:$D$904,1,0)),VLOOKUP(A81,'[1]liste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!",IF($A81="","",IF(ISERROR(VLOOKUP($A81,'[1]liste reference'!A$1:S$1048576,19,FALSE())),IF(ISERROR(VLOOKUP($A81,'[1]liste reference'!B$1:S$1048576,19,FALSE())),"",VLOOKUP($A81,'[1]liste reference'!B$1:S$1048576,19,FALSE())),VLOOKUP($A81,'[1]liste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IF(A81="new.cod","NEWCOD",IF(AND((Z81=""),ISTEXT(A81)),A81,IF(Z81="","",INDEX('[1]liste reference'!$A$8:$A$904,Z81))))</f>
        <v/>
      </c>
      <c r="Z81" s="10" t="str">
        <f aca="false">IF(ISERROR(MATCH(A81,'[1]liste reference'!$A$8:$A$904,0)),IF(ISERROR(MATCH(A81,'[1]liste reference'!$B$8:$B$904,0)),"",(MATCH(A81,'[1]liste reference'!$B$8:$B$904,0))),(MATCH(A81,'[1]liste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IF(ISERROR(VLOOKUP($A82,'[1]liste reference'!$A$7:$D$904,2,0)),IF(ISERROR(VLOOKUP($A82,'[1]liste reference'!$B$7:$D$904,1,0)),"",VLOOKUP($A82,'[1]liste reference'!$B$7:$D$904,1,0)),VLOOKUP($A82,'[1]liste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IF(A82="","",IF(ISERROR(VLOOKUP($A82,'[1]liste reference'!$A$7:$P$904,13,0)),IF(ISERROR(VLOOKUP($A82,'[1]liste reference'!$B$7:$P$904,12,0)),"    -",VLOOKUP($A82,'[1]liste reference'!$B$7:$P$904,12,0)),VLOOKUP($A82,'[1]liste reference'!$A$7:$P$904,13,0)))</f>
        <v/>
      </c>
      <c r="H82" s="247" t="str">
        <f aca="false">IF(A82="","x",IF(ISERROR(VLOOKUP($A82,'[1]liste reference'!$A$8:$P$904,14,0)),IF(ISERROR(VLOOKUP($A82,'[1]liste reference'!$B$8:$P$904,13,0)),"x",VLOOKUP($A82,'[1]liste reference'!$B$8:$P$904,13,0)),VLOOKUP($A82,'[1]liste reference'!$A$8:$P$904,14,0)))</f>
        <v>x</v>
      </c>
      <c r="I82" s="211" t="str">
        <f aca="false">IF(ISNUMBER(H82),IF(ISERROR(VLOOKUP($A82,'[1]liste reference'!$A$7:$P$904,3,0)),IF(ISERROR(VLOOKUP($A82,'[1]liste reference'!$B$7:$P$904,2,0)),"",VLOOKUP($A82,'[1]liste reference'!$B$7:$P$904,2,0)),VLOOKUP($A82,'[1]liste reference'!$A$7:$P$904,3,0)),"")</f>
        <v/>
      </c>
      <c r="J82" s="211" t="str">
        <f aca="false">IF(ISNUMBER(H82),IF(ISERROR(VLOOKUP($A82,'[1]liste reference'!$A$7:$P$904,4,0)),IF(ISERROR(VLOOKUP($A82,'[1]liste reference'!$B$7:$P$904,3,0)),"",VLOOKUP($A82,'[1]liste reference'!$B$7:$P$904,3,0)),VLOOKUP($A82,'[1]liste reference'!$A$7:$P$904,4,0)),"")</f>
        <v/>
      </c>
      <c r="K82" s="248" t="str">
        <f aca="false">IF(A82="NEWCOD",IF(AB82="","Remplir le champs 'Nouveau taxa' svp.",$AB82),IF(ISTEXT($E82),"DEJA SAISI !",IF(A82="","",IF(ISERROR(VLOOKUP($A82,'[1]liste reference'!$A$7:$D$904,2,0)),IF(ISERROR(VLOOKUP($A82,'[1]liste reference'!$B$7:$D$904,1,0)),"code non répertorié ou synonyme",VLOOKUP($A82,'[1]liste reference'!$B$7:$D$904,1,0)),VLOOKUP(A82,'[1]liste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!",IF($A82="","",IF(ISERROR(VLOOKUP($A82,'[1]liste reference'!A$1:S$1048576,19,FALSE())),IF(ISERROR(VLOOKUP($A82,'[1]liste reference'!B$1:S$1048576,19,FALSE())),"",VLOOKUP($A82,'[1]liste reference'!B$1:S$1048576,19,FALSE())),VLOOKUP($A82,'[1]liste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IF(A82="new.cod","NEWCOD",IF(AND((Z82=""),ISTEXT(A82)),A82,IF(Z82="","",INDEX('[1]liste reference'!$A$8:$A$904,Z82))))</f>
        <v/>
      </c>
      <c r="Z82" s="10" t="str">
        <f aca="false">IF(ISERROR(MATCH(A82,'[1]liste reference'!$A$8:$A$904,0)),IF(ISERROR(MATCH(A82,'[1]liste reference'!$B$8:$B$904,0)),"",(MATCH(A82,'[1]liste reference'!$B$8:$B$904,0))),(MATCH(A82,'[1]liste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86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SAVASSE</v>
      </c>
      <c r="B84" s="259" t="str">
        <f aca="false">C3</f>
        <v>SAVASSE A ROMANS SUR ISERE</v>
      </c>
      <c r="C84" s="260" t="n">
        <f aca="false">A4</f>
        <v>41463</v>
      </c>
      <c r="D84" s="261" t="n">
        <f aca="false">IF(ISERROR(SUM($T$23:$T$82)/SUM($U$23:$U$82)),"",SUM($T$23:$T$82)/SUM($U$23:$U$82))</f>
        <v>7.78947368421053</v>
      </c>
      <c r="E84" s="262" t="n">
        <f aca="false">N13</f>
        <v>9</v>
      </c>
      <c r="F84" s="259" t="n">
        <f aca="false">N14</f>
        <v>8</v>
      </c>
      <c r="G84" s="259" t="n">
        <f aca="false">N15</f>
        <v>3</v>
      </c>
      <c r="H84" s="259" t="n">
        <f aca="false">N16</f>
        <v>5</v>
      </c>
      <c r="I84" s="259" t="n">
        <f aca="false">N17</f>
        <v>0</v>
      </c>
      <c r="J84" s="263" t="n">
        <f aca="false">N8</f>
        <v>8.5</v>
      </c>
      <c r="K84" s="261" t="n">
        <f aca="false">N9</f>
        <v>3.39116499156263</v>
      </c>
      <c r="L84" s="262" t="n">
        <f aca="false">N10</f>
        <v>4</v>
      </c>
      <c r="M84" s="262" t="n">
        <f aca="false">N11</f>
        <v>13</v>
      </c>
      <c r="N84" s="261" t="n">
        <f aca="false">O8</f>
        <v>1.625</v>
      </c>
      <c r="O84" s="261" t="n">
        <f aca="false">O9</f>
        <v>0.484122918275927</v>
      </c>
      <c r="P84" s="262" t="n">
        <f aca="false">O10</f>
        <v>1</v>
      </c>
      <c r="Q84" s="262" t="n">
        <f aca="false">O11</f>
        <v>2</v>
      </c>
      <c r="R84" s="262" t="n">
        <f aca="false">F21</f>
        <v>38.457</v>
      </c>
      <c r="S84" s="262" t="n">
        <f aca="false">K11</f>
        <v>0</v>
      </c>
      <c r="T84" s="262" t="n">
        <f aca="false">K12</f>
        <v>4</v>
      </c>
      <c r="U84" s="262" t="n">
        <f aca="false">K13</f>
        <v>4</v>
      </c>
      <c r="V84" s="264" t="n">
        <f aca="false">K14</f>
        <v>0</v>
      </c>
      <c r="W84" s="265" t="n">
        <f aca="false">K15</f>
        <v>1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87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88</v>
      </c>
      <c r="R87" s="10"/>
      <c r="S87" s="218" t="n">
        <f aca="false">VLOOKUP(MAX($S$23:$S$82),($S$23:$U$82),1,0)</f>
        <v>24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89</v>
      </c>
      <c r="R88" s="10"/>
      <c r="S88" s="218" t="n">
        <f aca="false">VLOOKUP((S87),($S$23:$U$82),2,0)</f>
        <v>24</v>
      </c>
      <c r="T88" s="10"/>
      <c r="U88" s="10"/>
      <c r="V88" s="10"/>
    </row>
    <row r="89" customFormat="false" ht="12.75" hidden="true" customHeight="false" outlineLevel="0" collapsed="false">
      <c r="Q89" s="10" t="s">
        <v>90</v>
      </c>
      <c r="R89" s="10"/>
      <c r="S89" s="218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91</v>
      </c>
      <c r="R90" s="10"/>
      <c r="S90" s="268" t="n">
        <f aca="false">IF(ISERROR(SUM($T$23:$T$82)/SUM($U$23:$U$82)),"",(SUM($T$23:$T$82)-S88)/(SUM($U$23:$U$82)-S89))</f>
        <v>8.26666666666667</v>
      </c>
      <c r="T90" s="10"/>
    </row>
    <row r="91" customFormat="false" ht="12.75" hidden="false" customHeight="false" outlineLevel="0" collapsed="false">
      <c r="Q91" s="217" t="s">
        <v>92</v>
      </c>
      <c r="R91" s="217"/>
      <c r="S91" s="217" t="str">
        <f aca="false">INDEX('[1]liste reference'!$A$8:$A$904,$T$91)</f>
        <v>CLASPX</v>
      </c>
      <c r="T91" s="10" t="n">
        <f aca="false">IF(ISERROR(MATCH($S$93,'[1]liste reference'!$A$8:$A$904,0)),MATCH($S$93,'[1]liste reference'!$B$8:$B$904,0),(MATCH($S$93,'[1]liste reference'!$A$8:$A$904,0)))</f>
        <v>23</v>
      </c>
      <c r="U91" s="257"/>
    </row>
    <row r="92" customFormat="false" ht="12.75" hidden="false" customHeight="false" outlineLevel="0" collapsed="false">
      <c r="Q92" s="10" t="s">
        <v>93</v>
      </c>
      <c r="R92" s="10"/>
      <c r="S92" s="10" t="n">
        <f aca="false">MATCH(S87,$S$23:$S$82,0)</f>
        <v>1</v>
      </c>
      <c r="T92" s="10"/>
    </row>
    <row r="93" customFormat="false" ht="12.75" hidden="false" customHeight="false" outlineLevel="0" collapsed="false">
      <c r="Q93" s="217" t="s">
        <v>94</v>
      </c>
      <c r="R93" s="10"/>
      <c r="S93" s="217" t="str">
        <f aca="false">INDEX($A$23:$A$82,$S$92)</f>
        <v>CLASPX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2015-11-26T11:39:39Z</dcterms:created>
  <dc:creator>laurianne isebe</dc:creator>
  <dc:description/>
  <dc:language>fr-FR</dc:language>
  <cp:lastModifiedBy>IMBERT Loïc</cp:lastModifiedBy>
  <dcterms:modified xsi:type="dcterms:W3CDTF">2016-02-09T11:00:49Z</dcterms:modified>
  <cp:revision>0</cp:revision>
  <dc:subject/>
  <dc:title/>
</cp:coreProperties>
</file>