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623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<sst xmlns="http://schemas.openxmlformats.org/spreadsheetml/2006/main" count="6491" uniqueCount="5308">
  <si>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</si>
  <si>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</si>
  <si>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</si>
  <si>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</si>
  <si>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</si>
  <si>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</si>
  <si>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</si>
  <si>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</si>
  <si>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</si>
  <si>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</si>
  <si>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</si>
  <si>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</si>
  <si>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</si>
  <si>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</si>
  <si>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</si>
  <si>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</si>
  <si>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</si>
  <si>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</si>
  <si>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</si>
  <si>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</si>
  <si>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</si>
  <si>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</si>
  <si>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</si>
  <si>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</si>
  <si>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</si>
  <si>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</si>
  <si>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</si>
  <si>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</si>
  <si>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</si>
  <si>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</si>
  <si>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</si>
  <si>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</si>
  <si>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</si>
  <si>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</si>
  <si>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</si>
  <si>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</si>
  <si>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</si>
  <si>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</si>
  <si>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</si>
  <si>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</si>
  <si>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</si>
  <si>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</si>
  <si>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</si>
  <si>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</si>
  <si>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</si>
  <si>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</si>
  <si>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</si>
  <si>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</si>
  <si>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</si>
  <si>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</si>
  <si>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</si>
  <si>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</si>
  <si>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</si>
  <si>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</si>
  <si>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</si>
  <si>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</si>
  <si>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</si>
  <si>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</si>
  <si>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</si>
  <si>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</si>
  <si>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</si>
  <si>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</si>
  <si>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</si>
  <si>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</si>
  <si>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</si>
  <si>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</si>
  <si>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</si>
  <si>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</si>
  <si>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</si>
  <si>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</si>
  <si>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</si>
  <si>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</si>
  <si>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</si>
  <si>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</si>
  <si>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</si>
  <si>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</si>
  <si>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</si>
  <si>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</si>
  <si>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</si>
  <si>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</si>
  <si>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</si>
  <si>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</si>
  <si>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</si>
  <si>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</si>
  <si>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</si>
  <si>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</si>
  <si>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</si>
  <si>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</si>
  <si>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</si>
  <si>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</si>
  <si>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</si>
  <si>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</si>
  <si>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</si>
  <si>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</si>
  <si>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</si>
  <si>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</si>
  <si>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</si>
  <si>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</si>
  <si>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</si>
  <si>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</si>
  <si>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</si>
  <si>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</si>
  <si>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</si>
  <si>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</si>
  <si>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</si>
  <si>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</si>
  <si>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</si>
  <si>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</si>
  <si>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</si>
  <si>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</si>
  <si>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</si>
  <si>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</si>
  <si>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</si>
  <si>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</si>
  <si>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</si>
  <si>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</si>
  <si>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</si>
  <si>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</si>
  <si>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</si>
  <si>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</si>
  <si>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</si>
  <si>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</si>
  <si>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</si>
  <si>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</si>
  <si>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</si>
  <si>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</si>
  <si>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</si>
  <si>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</si>
  <si>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</si>
  <si>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</si>
  <si>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</si>
  <si>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</si>
  <si>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</si>
  <si>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</si>
  <si>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</si>
  <si>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</si>
  <si>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</si>
  <si>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</si>
  <si>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</si>
  <si>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</si>
  <si>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</si>
  <si>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</si>
  <si>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</si>
  <si>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</si>
  <si>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</si>
  <si>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</si>
  <si>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</si>
  <si>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</si>
  <si>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</si>
  <si>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</si>
  <si>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</si>
  <si>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</si>
  <si>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</si>
  <si>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</si>
  <si>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</si>
  <si>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</si>
  <si>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</si>
  <si>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</si>
  <si>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</si>
  <si>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</si>
  <si>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</si>
  <si>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</si>
  <si>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</si>
  <si>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</si>
  <si>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</si>
  <si>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</si>
  <si>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</si>
  <si>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</si>
  <si>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</si>
  <si>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</si>
  <si>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</si>
  <si>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</si>
  <si>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</si>
  <si>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</si>
  <si>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</si>
  <si>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</si>
  <si>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</si>
  <si>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</si>
  <si>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</si>
  <si>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</si>
  <si>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</si>
  <si>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</si>
  <si>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</si>
  <si>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</si>
  <si>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</si>
  <si>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</si>
  <si>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</si>
  <si>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</si>
  <si>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</si>
  <si>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</si>
  <si>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</si>
  <si>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</si>
  <si>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</si>
  <si>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</si>
  <si>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</si>
  <si>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</si>
  <si>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</si>
  <si>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</si>
  <si>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</si>
  <si>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</si>
  <si>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</si>
  <si>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</si>
  <si>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</si>
  <si>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</si>
  <si>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</si>
  <si>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</si>
  <si>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</si>
  <si>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</si>
  <si>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</si>
  <si>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</si>
  <si>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</si>
  <si>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</si>
  <si>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</si>
  <si>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</si>
  <si>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</si>
  <si>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</si>
  <si>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</si>
  <si>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</si>
  <si>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</si>
  <si>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</si>
  <si>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</si>
  <si>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</si>
  <si>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</si>
  <si>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</si>
  <si>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</si>
  <si>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</si>
  <si>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</si>
  <si>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</si>
  <si>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</si>
  <si>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</si>
  <si>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</si>
  <si>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</si>
  <si>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</si>
  <si>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</si>
  <si>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</si>
  <si>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</si>
  <si>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</si>
  <si>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</si>
  <si>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</si>
  <si>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</si>
  <si>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</si>
  <si>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</si>
  <si>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</si>
  <si>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</si>
  <si>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</si>
  <si>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</si>
  <si>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</si>
  <si>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</si>
  <si>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</si>
  <si>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</si>
  <si>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</si>
  <si>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</si>
  <si>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</si>
  <si>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</si>
  <si>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</si>
  <si>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</si>
  <si>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</si>
  <si>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</si>
  <si>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</si>
  <si>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</si>
  <si>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</si>
  <si>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</si>
  <si>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</si>
  <si>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</si>
  <si>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</si>
  <si>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</si>
  <si>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</si>
  <si>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</si>
  <si>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</si>
  <si>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</si>
  <si>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</si>
  <si>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</si>
  <si>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</si>
  <si>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</si>
  <si>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</si>
  <si>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</si>
  <si>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</si>
  <si>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</si>
  <si>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</si>
  <si>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</si>
  <si>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</si>
  <si>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</si>
  <si>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</si>
  <si>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</si>
  <si>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</si>
  <si>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</si>
  <si>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</si>
  <si>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</si>
  <si>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</si>
  <si>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</si>
  <si>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</si>
  <si>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</si>
  <si>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</si>
  <si>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</si>
  <si>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</si>
  <si>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</si>
  <si>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</si>
  <si>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</si>
  <si>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</si>
  <si>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</si>
  <si>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</si>
  <si>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</si>
  <si>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</si>
  <si>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</si>
  <si>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</si>
  <si>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</si>
  <si>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</si>
  <si>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</si>
  <si>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</si>
  <si>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</si>
  <si>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</si>
  <si>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</si>
  <si>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</si>
  <si>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</si>
  <si>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</si>
  <si>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</si>
  <si>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</si>
  <si>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</si>
  <si>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</si>
  <si>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</si>
  <si>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</si>
  <si>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</si>
  <si>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</si>
  <si>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</si>
  <si>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</si>
  <si>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</si>
  <si>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</si>
  <si>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</si>
  <si>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</si>
  <si>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</si>
  <si>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</si>
  <si>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</si>
  <si>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</si>
  <si>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</si>
  <si>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</si>
  <si>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</si>
  <si>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</si>
  <si>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</si>
  <si>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</si>
  <si>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</si>
  <si>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</si>
  <si>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</si>
  <si>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</si>
  <si>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</si>
  <si>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</si>
  <si>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</si>
  <si>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</si>
  <si>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</si>
  <si>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</si>
  <si>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</si>
  <si>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</si>
  <si>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</si>
  <si>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</si>
  <si>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</si>
  <si>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</si>
  <si>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</si>
  <si>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</si>
  <si>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</si>
  <si>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</si>
  <si>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</si>
  <si>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</si>
  <si>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</si>
  <si>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</si>
  <si>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</si>
  <si>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</si>
  <si>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</si>
  <si>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</si>
  <si>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</si>
  <si>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</si>
  <si>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</si>
  <si>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</si>
  <si>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</si>
  <si>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</si>
  <si>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</si>
  <si>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</si>
  <si>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</si>
  <si>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</si>
  <si>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</si>
  <si>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</si>
  <si>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</si>
  <si>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</si>
  <si>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</si>
  <si>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</si>
  <si>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</si>
  <si>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</si>
  <si>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</si>
  <si>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</si>
  <si>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</si>
  <si>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</si>
  <si>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</si>
  <si>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</si>
  <si>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</si>
  <si>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</si>
  <si>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</si>
  <si>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</si>
  <si>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</si>
  <si>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</si>
  <si>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</si>
  <si>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</si>
  <si>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</si>
  <si>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</si>
  <si>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</si>
  <si>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</si>
  <si>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</si>
  <si>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</si>
  <si>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</si>
  <si>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</si>
  <si>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</si>
  <si>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</si>
  <si>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</si>
  <si>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</si>
  <si>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</si>
  <si>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</si>
  <si>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</si>
  <si>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</si>
  <si>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</si>
  <si>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</si>
  <si>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</si>
  <si>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</si>
  <si>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</si>
  <si>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</si>
  <si>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</si>
  <si>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</si>
  <si>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</si>
  <si>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</si>
  <si>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</si>
  <si>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</si>
  <si>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</si>
  <si>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</si>
  <si>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</si>
  <si>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</si>
  <si>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</si>
  <si>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</si>
  <si>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</si>
  <si>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</si>
  <si>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</si>
  <si>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</si>
  <si>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</si>
  <si>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</si>
  <si>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</si>
  <si>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</si>
  <si>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</si>
  <si>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</si>
  <si>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</si>
  <si>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</si>
  <si>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</si>
  <si>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</si>
  <si>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</si>
  <si>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</si>
  <si>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</si>
  <si>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</si>
  <si>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</si>
  <si>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</si>
  <si>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</si>
  <si>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</si>
  <si>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</si>
  <si>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</si>
  <si>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</si>
  <si>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</si>
  <si>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</si>
  <si>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</si>
  <si>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</si>
  <si>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</si>
  <si>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</si>
  <si>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</si>
  <si>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</si>
  <si>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</si>
  <si>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</si>
  <si>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</si>
  <si>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</si>
  <si>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</si>
  <si>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</si>
  <si>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</si>
  <si>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</si>
  <si>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</si>
  <si>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</si>
  <si>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</si>
  <si>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</si>
  <si>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</si>
  <si>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</si>
  <si>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</si>
  <si>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</si>
  <si>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</si>
  <si>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</si>
  <si>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</si>
  <si>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</si>
  <si>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</si>
  <si>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</si>
  <si>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</si>
  <si>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</si>
  <si>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</si>
  <si>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</si>
  <si>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</si>
  <si>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</si>
  <si>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</si>
  <si>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</si>
  <si>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</si>
  <si>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</si>
  <si>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</si>
  <si>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</si>
  <si>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</si>
  <si>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</si>
  <si>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</si>
  <si>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</si>
  <si>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</si>
  <si>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</si>
  <si>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</si>
  <si>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</si>
  <si>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</si>
  <si>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</si>
  <si>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</si>
  <si>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</si>
  <si>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</si>
  <si>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</si>
  <si>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</si>
  <si>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</si>
  <si>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</si>
  <si>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</si>
  <si>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</si>
  <si>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</si>
  <si>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</si>
  <si>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</si>
  <si>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</si>
  <si>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</si>
  <si>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</si>
  <si>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</si>
  <si>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</si>
  <si>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</si>
  <si>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</si>
  <si>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</si>
  <si>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</si>
  <si>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</si>
  <si>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</si>
  <si>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</si>
  <si>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</si>
  <si>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</si>
  <si>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</si>
  <si>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</si>
  <si>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</si>
  <si>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</si>
  <si>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</si>
  <si>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</si>
  <si>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</si>
  <si>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</si>
  <si>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</si>
  <si>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</si>
  <si>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</si>
  <si>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</si>
  <si>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</si>
  <si>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</si>
  <si>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</si>
  <si>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</si>
  <si>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</si>
  <si>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</si>
  <si>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</si>
  <si>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</si>
  <si>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</si>
  <si>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</si>
  <si>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</si>
  <si>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</si>
  <si>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</si>
  <si>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</si>
  <si>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</si>
  <si>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</si>
  <si>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</si>
  <si>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</si>
  <si>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</si>
  <si>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</si>
  <si>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</si>
  <si>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</si>
  <si>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</si>
  <si>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</si>
  <si>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</si>
  <si>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</si>
  <si>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</si>
  <si>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</si>
  <si>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</si>
  <si>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</si>
  <si>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</si>
  <si>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</si>
  <si>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</si>
  <si>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</si>
  <si>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</si>
  <si>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</si>
  <si>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</si>
  <si>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</si>
  <si>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</si>
  <si>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</si>
  <si>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</si>
  <si>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</si>
  <si>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</si>
  <si>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</si>
  <si>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</si>
  <si>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</si>
  <si>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</si>
  <si>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</si>
  <si>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</si>
  <si>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</si>
  <si>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</si>
  <si>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</si>
  <si>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</si>
  <si>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</si>
  <si>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</si>
  <si>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</si>
  <si>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</si>
  <si>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</si>
  <si>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</si>
  <si>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</si>
  <si>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</si>
  <si>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</si>
  <si>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</si>
  <si>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</si>
  <si>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</si>
  <si>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</si>
  <si>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</si>
  <si>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</si>
  <si>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</si>
  <si>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</si>
  <si>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</si>
  <si>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</si>
  <si>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</si>
  <si>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</si>
  <si>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</si>
  <si>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</si>
  <si>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</si>
  <si>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</si>
  <si>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</si>
  <si>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</si>
  <si>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</si>
  <si>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</si>
  <si>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</si>
  <si>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</si>
  <si>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</si>
  <si>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</si>
  <si>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</si>
  <si>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</si>
  <si>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</si>
  <si>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</si>
  <si>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</si>
  <si>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</si>
  <si>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</si>
  <si>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</si>
  <si>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</si>
  <si>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</si>
  <si>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</si>
  <si>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</si>
  <si>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</si>
  <si>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</si>
  <si>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</si>
  <si>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</si>
  <si>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</si>
  <si>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</si>
  <si>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</si>
  <si>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</si>
  <si>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</si>
  <si>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</si>
  <si>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</si>
  <si>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</si>
  <si>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</si>
  <si>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</si>
  <si>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</si>
  <si>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</si>
  <si>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</si>
  <si>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</si>
  <si>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</si>
  <si>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</si>
  <si>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</si>
  <si>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</si>
  <si>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</si>
  <si>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</si>
  <si>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</si>
  <si>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</si>
  <si>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</si>
  <si>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</si>
  <si>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</si>
  <si>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</si>
  <si>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</si>
  <si>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</si>
  <si>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</si>
  <si>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</si>
  <si>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</si>
  <si>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</si>
  <si>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</si>
  <si>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</si>
  <si>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</si>
  <si>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</si>
  <si>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</si>
  <si>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</si>
  <si>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</si>
  <si>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</si>
  <si>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</si>
  <si>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</si>
  <si>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</si>
  <si>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</si>
  <si>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</si>
  <si>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</si>
  <si>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</si>
  <si>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</si>
  <si>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</si>
  <si>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</si>
  <si>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</si>
  <si>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</si>
  <si>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</si>
  <si>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</si>
  <si>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</si>
  <si>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</si>
  <si>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</si>
  <si>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</si>
  <si>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</si>
  <si>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</si>
  <si>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</si>
  <si>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</si>
  <si>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</si>
  <si>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</si>
  <si>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</si>
  <si>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</si>
  <si>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</si>
  <si>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</si>
  <si>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</si>
  <si>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</si>
  <si>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</si>
  <si>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</si>
  <si>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</si>
  <si>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</si>
  <si>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</si>
  <si>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</si>
  <si>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</si>
  <si>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</si>
  <si>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</si>
  <si>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</si>
  <si>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</si>
  <si>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</si>
  <si>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</si>
  <si>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</si>
  <si>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</si>
  <si>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</si>
  <si>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</si>
  <si>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</si>
  <si>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</si>
  <si>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</si>
  <si>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</si>
  <si>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</si>
  <si>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</si>
  <si>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</si>
  <si>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</si>
  <si>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</si>
  <si>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</si>
  <si>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</si>
  <si>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</si>
  <si>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</si>
  <si>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</si>
  <si>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</si>
  <si>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</si>
  <si>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</si>
  <si>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</si>
  <si>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</si>
  <si>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</si>
  <si>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</si>
  <si>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</si>
  <si>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</si>
  <si>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</si>
  <si>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</si>
  <si>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</si>
  <si>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</si>
  <si>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</si>
  <si>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</si>
  <si>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</si>
  <si>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</si>
  <si>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</si>
  <si>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</si>
  <si>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</si>
  <si>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</si>
  <si>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</si>
  <si>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</si>
  <si>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</si>
  <si>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</si>
  <si>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</si>
  <si>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</si>
  <si>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</si>
  <si>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</si>
  <si>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</si>
  <si>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</si>
  <si>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</si>
  <si>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</si>
  <si>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</si>
  <si>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</si>
  <si>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</si>
  <si>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</si>
  <si>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</si>
  <si>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</si>
  <si>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</si>
  <si>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</si>
  <si>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</si>
  <si>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</si>
  <si>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</si>
  <si>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</si>
  <si>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</si>
  <si>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</si>
  <si>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</si>
  <si>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</si>
  <si>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</si>
  <si>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</si>
  <si>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</si>
  <si>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</si>
  <si>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</si>
  <si>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</si>
  <si>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</si>
  <si>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</si>
  <si>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</si>
  <si>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</si>
  <si>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</si>
  <si>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</si>
  <si>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</si>
  <si>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</si>
  <si>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</si>
  <si>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</si>
  <si>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</si>
  <si>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</si>
  <si>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</si>
  <si>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</si>
  <si>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</si>
  <si>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</si>
  <si>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</si>
  <si>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</si>
  <si>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</si>
  <si>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</si>
  <si>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</si>
  <si>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</si>
  <si>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</si>
  <si>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</si>
  <si>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</si>
  <si>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</si>
  <si>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</si>
  <si>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</si>
  <si>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</si>
  <si>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</si>
  <si>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</si>
  <si>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</si>
  <si>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</si>
  <si>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</si>
  <si>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</si>
  <si>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</si>
  <si>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</si>
  <si>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</si>
  <si>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</si>
  <si>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</si>
  <si>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</si>
  <si>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</si>
  <si>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</si>
  <si>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</si>
  <si>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</si>
  <si>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</si>
  <si>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</si>
  <si>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</si>
  <si>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</si>
  <si>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</si>
  <si>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</si>
  <si>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</si>
  <si>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</si>
  <si>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</si>
  <si>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</si>
  <si>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</si>
  <si>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</si>
  <si>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</si>
  <si>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</si>
  <si>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</si>
  <si>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</si>
  <si>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</si>
  <si>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</si>
  <si>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</si>
  <si>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</si>
  <si>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</si>
  <si>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</si>
  <si>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</si>
  <si>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</si>
  <si>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</si>
  <si>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</si>
  <si>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</si>
  <si>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</si>
  <si>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</si>
  <si>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</si>
  <si>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</si>
  <si>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</si>
  <si>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</si>
  <si>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</si>
  <si>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</si>
  <si>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</si>
  <si>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</si>
  <si>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</si>
  <si>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</si>
  <si>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</si>
  <si>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</si>
  <si>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</si>
  <si>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</si>
  <si>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</si>
  <si>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</si>
  <si>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</si>
  <si>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</si>
  <si>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</si>
  <si>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</si>
  <si>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</si>
  <si>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</si>
  <si>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</si>
  <si>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</si>
  <si>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</si>
  <si>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</si>
  <si>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</si>
  <si>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</si>
  <si>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</si>
  <si>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</si>
  <si>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</si>
  <si>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</si>
  <si>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</si>
  <si>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</si>
  <si>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</si>
  <si>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</si>
  <si>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</si>
  <si>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</si>
  <si>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</si>
  <si>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</si>
  <si>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</si>
  <si>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</si>
  <si>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</si>
  <si>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</si>
  <si>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</si>
  <si>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</si>
  <si>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</si>
  <si>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</si>
  <si>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</si>
  <si>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</si>
  <si>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</si>
  <si>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</si>
  <si>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</si>
  <si>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</si>
  <si>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</si>
  <si>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</si>
  <si>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</si>
  <si>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</si>
  <si>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</si>
  <si>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</si>
  <si>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</si>
  <si>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</si>
  <si>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</si>
  <si>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</si>
  <si>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</si>
  <si>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</si>
  <si>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</si>
  <si>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</si>
  <si>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</si>
  <si>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</si>
  <si>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</si>
  <si>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</si>
  <si>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</si>
  <si>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</si>
  <si>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</si>
  <si>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</si>
  <si>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</si>
  <si>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</si>
  <si>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</si>
  <si>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</si>
  <si>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</si>
  <si>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</si>
  <si>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</si>
  <si>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</si>
  <si>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</si>
  <si>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</si>
  <si>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</si>
  <si>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</si>
  <si>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</si>
  <si>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</si>
  <si>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</si>
  <si>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</si>
  <si>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</si>
  <si>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</si>
  <si>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</si>
  <si>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</si>
  <si>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</si>
  <si>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</si>
  <si>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</si>
  <si>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</si>
  <si>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</si>
  <si>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</si>
  <si>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</si>
  <si>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</si>
  <si>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</si>
  <si>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</si>
  <si>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</si>
  <si>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</si>
  <si>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</si>
  <si>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</si>
  <si>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</si>
  <si>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</si>
  <si>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</si>
  <si>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</si>
  <si>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</si>
  <si>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</si>
  <si>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</si>
  <si>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</si>
  <si>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</si>
  <si>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</si>
  <si>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</si>
  <si>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</si>
  <si>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</si>
  <si>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</si>
  <si>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</si>
  <si>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</si>
  <si>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</si>
  <si>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</si>
  <si>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</si>
  <si>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</si>
  <si>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</si>
  <si>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</si>
  <si>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</si>
  <si>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</si>
  <si>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</si>
  <si>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</si>
  <si>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</si>
  <si>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</si>
  <si>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</si>
  <si>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</si>
  <si>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</si>
  <si>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</si>
  <si>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</si>
  <si>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</si>
  <si>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</si>
  <si>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</si>
  <si>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</si>
  <si>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</si>
  <si>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</si>
  <si>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</si>
  <si>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</si>
  <si>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</si>
  <si>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</si>
  <si>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</si>
  <si>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</si>
  <si>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</si>
  <si>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</si>
  <si>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</si>
  <si>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</si>
  <si>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</si>
  <si>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</si>
  <si>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</si>
  <si>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</si>
  <si>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</si>
  <si>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</si>
  <si>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</si>
  <si>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</si>
  <si>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</si>
  <si>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</si>
  <si>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</si>
  <si>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</si>
  <si>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</si>
  <si>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</si>
  <si>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</si>
  <si>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</si>
  <si>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</si>
  <si>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</si>
  <si>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</si>
  <si>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</si>
  <si>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</si>
  <si>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</si>
  <si>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</si>
  <si>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</si>
  <si>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</si>
  <si>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</si>
  <si>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</si>
  <si>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</si>
  <si>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</si>
  <si>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</si>
  <si>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</si>
  <si>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</si>
  <si>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</si>
  <si>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</si>
  <si>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</si>
  <si>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</si>
  <si>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</si>
  <si>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</si>
  <si>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</si>
  <si>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</si>
  <si>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</si>
  <si>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</si>
  <si>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</si>
  <si>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</si>
  <si>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</si>
  <si>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</si>
  <si>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</si>
  <si>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</si>
  <si>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</si>
  <si>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</si>
  <si>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</si>
  <si>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</si>
  <si>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</si>
  <si>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</si>
  <si>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</si>
  <si>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</si>
  <si>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</si>
  <si>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</si>
  <si>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</si>
  <si>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</si>
  <si>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</si>
  <si>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</si>
  <si>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</si>
  <si>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</si>
  <si>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</si>
  <si>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</si>
  <si>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</si>
  <si>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</si>
  <si>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</si>
  <si>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</si>
  <si>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</si>
  <si>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</si>
  <si>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</si>
  <si>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</si>
  <si>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</si>
  <si>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</si>
  <si>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</si>
  <si>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</si>
  <si>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</si>
  <si>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</si>
  <si>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</si>
  <si>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</si>
  <si>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</si>
  <si>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</si>
  <si>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</si>
  <si>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</si>
  <si>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</si>
  <si>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</si>
  <si>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</si>
  <si>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</si>
  <si>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</si>
  <si>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</si>
  <si>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</si>
  <si>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</si>
  <si>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</si>
  <si>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</si>
  <si>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</si>
  <si>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</si>
  <si>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</si>
  <si>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</si>
  <si>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</si>
  <si>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</si>
  <si>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</si>
  <si>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</si>
  <si>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</si>
  <si>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</si>
  <si>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</si>
  <si>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</si>
  <si>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</si>
  <si>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</si>
  <si>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</si>
  <si>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</si>
  <si>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</si>
  <si>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</si>
  <si>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</si>
  <si>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</si>
  <si>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</si>
  <si>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</si>
  <si>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</si>
  <si>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</si>
  <si>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</si>
  <si>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</si>
  <si>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</si>
  <si>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</si>
  <si>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</si>
  <si>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</si>
  <si>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</si>
  <si>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</si>
  <si>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</si>
  <si>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</si>
  <si>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</si>
  <si>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</si>
  <si>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</si>
  <si>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</si>
  <si>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</si>
  <si>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</si>
  <si>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</si>
  <si>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</si>
  <si>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</si>
  <si>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</si>
  <si>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</si>
  <si>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</si>
  <si>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</si>
  <si>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</si>
  <si>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</si>
  <si>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</si>
  <si>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</si>
  <si>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</si>
  <si>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</si>
  <si>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</si>
  <si>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</si>
  <si>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</si>
  <si>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</si>
  <si>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</si>
  <si>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</si>
  <si>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</si>
  <si>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</si>
  <si>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</si>
  <si>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</si>
  <si>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</si>
  <si>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</si>
  <si>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</si>
  <si>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</si>
  <si>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</si>
  <si>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</si>
  <si>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</si>
  <si>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</si>
  <si>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</si>
  <si>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</si>
  <si>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</si>
  <si>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</si>
  <si>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</si>
  <si>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</si>
  <si>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</si>
  <si>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</si>
  <si>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</si>
  <si>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</si>
  <si>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</si>
  <si>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</si>
  <si>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</si>
  <si>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</si>
  <si>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</si>
  <si>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</si>
  <si>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</si>
  <si>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</si>
  <si>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</si>
  <si>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</si>
  <si>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</si>
  <si>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</si>
  <si>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</si>
  <si>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</si>
  <si>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</si>
  <si>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</si>
  <si>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</si>
  <si>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</si>
  <si>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</si>
  <si>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</si>
  <si>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</si>
  <si>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</si>
  <si>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</si>
  <si>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</si>
  <si>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</si>
  <si>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</si>
  <si>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</si>
  <si>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</si>
  <si>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</si>
  <si>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</si>
  <si>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</si>
  <si>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</si>
  <si>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</si>
  <si>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</si>
  <si>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</si>
  <si>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</si>
  <si>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</si>
  <si>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</si>
  <si>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</si>
  <si>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</si>
  <si>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</si>
  <si>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</si>
  <si>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</si>
  <si>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</si>
  <si>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</si>
  <si>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</si>
  <si>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</si>
  <si>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</si>
  <si>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</si>
  <si>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</si>
  <si>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</si>
  <si>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</si>
  <si>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</si>
  <si>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</si>
  <si>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</si>
  <si>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</si>
  <si>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</si>
  <si>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</si>
  <si>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</si>
  <si>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</si>
  <si>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</si>
  <si>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</si>
  <si>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</si>
  <si>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</si>
  <si>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</si>
  <si>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</si>
  <si>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</si>
  <si>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</si>
  <si>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</si>
  <si>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</si>
  <si>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</si>
  <si>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</si>
  <si>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</si>
  <si>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</si>
  <si>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</si>
  <si>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</si>
  <si>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</si>
  <si>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</si>
  <si>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</si>
  <si>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</si>
  <si>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</si>
  <si>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</si>
  <si>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</si>
  <si>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</si>
  <si>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</si>
  <si>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</si>
  <si>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</si>
  <si>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</si>
  <si>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</si>
  <si>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</si>
  <si>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</si>
  <si>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</si>
  <si>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</si>
  <si>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</si>
  <si>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</si>
  <si>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</si>
  <si>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</si>
  <si>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</si>
  <si>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</si>
  <si>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</si>
  <si>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</si>
  <si>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</si>
  <si>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</si>
  <si>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</si>
  <si>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</si>
  <si>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</si>
  <si>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</si>
  <si>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</si>
  <si>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</si>
  <si>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</si>
  <si>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</si>
  <si>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</si>
  <si>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</si>
  <si>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</si>
  <si>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</si>
  <si>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</si>
  <si>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</si>
  <si>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</si>
  <si>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</si>
  <si>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</si>
  <si>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</si>
  <si>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</si>
  <si>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</si>
  <si>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</si>
  <si>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</si>
  <si>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</si>
  <si>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</si>
  <si>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</si>
  <si>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</si>
  <si>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</si>
  <si>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</si>
  <si>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</si>
  <si>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</si>
  <si>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</si>
  <si>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</si>
  <si>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</si>
  <si>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</si>
  <si>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</si>
  <si>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</si>
  <si>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</si>
  <si>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</si>
  <si>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</si>
  <si>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</si>
  <si>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</si>
  <si>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</si>
  <si>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</si>
  <si>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</si>
  <si>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</si>
  <si>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</si>
  <si>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</si>
  <si>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</si>
  <si>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</si>
  <si>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</si>
  <si>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</si>
  <si>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</si>
  <si>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</si>
  <si>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</si>
  <si>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</si>
  <si>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</si>
  <si>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</si>
  <si>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</si>
  <si>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</si>
  <si>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</si>
  <si>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</si>
  <si>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</si>
  <si>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</si>
  <si>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</si>
  <si>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</si>
  <si>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</si>
  <si>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</si>
  <si>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</si>
  <si>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</si>
  <si>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</si>
  <si>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</si>
  <si>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</si>
  <si>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</si>
  <si>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</si>
  <si>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</si>
  <si>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</si>
  <si>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</si>
  <si>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</si>
  <si>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</si>
  <si>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</si>
  <si>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</si>
  <si>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</si>
  <si>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</si>
  <si>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</si>
  <si>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</si>
  <si>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</si>
  <si>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</si>
  <si>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</si>
  <si>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</si>
  <si>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</si>
  <si>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</si>
  <si>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</si>
  <si>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</si>
  <si>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</si>
  <si>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</si>
  <si>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</si>
  <si>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</si>
  <si>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</si>
  <si>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</si>
  <si>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</si>
  <si>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</si>
  <si>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</si>
  <si>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</si>
  <si>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</si>
  <si>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</si>
  <si>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</si>
  <si>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</si>
  <si>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</si>
  <si>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</si>
  <si>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</si>
  <si>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</si>
  <si>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</si>
  <si>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</si>
  <si>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</si>
  <si>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</si>
  <si>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</si>
  <si>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</si>
  <si>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</si>
  <si>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</si>
  <si>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</si>
  <si>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</si>
  <si>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</si>
  <si>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</si>
  <si>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</si>
  <si>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</si>
  <si>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</si>
  <si>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</si>
  <si>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</si>
  <si>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</si>
  <si>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</si>
  <si>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</si>
  <si>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</si>
  <si>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</si>
  <si>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</si>
  <si>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</si>
  <si>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</si>
  <si>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</si>
  <si>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</si>
  <si>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</si>
  <si>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</si>
  <si>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</si>
  <si>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</si>
  <si>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</si>
  <si>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</si>
  <si>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</si>
  <si>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</si>
  <si>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</si>
  <si>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</si>
  <si>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</si>
  <si>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</si>
  <si>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</si>
  <si>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</si>
  <si>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</si>
  <si>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</si>
  <si>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</si>
  <si>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</si>
  <si>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</si>
  <si>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</si>
  <si>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</si>
  <si>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</si>
  <si>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</si>
  <si>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</si>
  <si>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</si>
  <si>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</si>
  <si>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</si>
  <si>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</si>
  <si>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</si>
  <si>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</si>
  <si>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</si>
  <si>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</si>
  <si>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</si>
  <si>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</si>
  <si>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</si>
  <si>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</si>
  <si>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</si>
  <si>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</si>
  <si>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</si>
  <si>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</si>
  <si>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</si>
  <si>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</si>
  <si>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</si>
  <si>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</si>
  <si>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</si>
  <si>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</si>
  <si>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</si>
  <si>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</si>
  <si>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</si>
  <si>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</si>
  <si>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</si>
  <si>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</si>
  <si>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</si>
  <si>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</si>
  <si>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</si>
  <si>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</si>
  <si>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</si>
  <si>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</si>
  <si>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</si>
  <si>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</si>
  <si>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</si>
  <si>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</si>
  <si>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</si>
  <si>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</si>
  <si>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</si>
  <si>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</si>
  <si>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</si>
  <si>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</si>
  <si>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</si>
  <si>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</si>
  <si>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</si>
  <si>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</si>
  <si>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</si>
  <si>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</si>
  <si>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</si>
  <si>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</si>
  <si>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</si>
  <si>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</si>
  <si>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</si>
  <si>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</si>
  <si>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</si>
  <si>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</si>
  <si>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</si>
  <si>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</si>
  <si>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</si>
  <si>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</si>
  <si>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</si>
  <si>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</si>
  <si>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</si>
  <si>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</si>
  <si>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</si>
  <si>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</si>
  <si>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</si>
  <si>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</si>
  <si>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</si>
  <si>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</si>
  <si>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</si>
  <si>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</si>
  <si>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</si>
  <si>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</si>
  <si>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</si>
  <si>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</si>
  <si>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</si>
  <si>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</si>
  <si>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</si>
  <si>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</si>
  <si>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</si>
  <si>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</si>
  <si>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</si>
  <si>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</si>
  <si>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</si>
  <si>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</si>
  <si>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</si>
  <si>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</si>
  <si>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</si>
  <si>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</si>
  <si>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</si>
  <si>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</si>
  <si>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</si>
  <si>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</si>
  <si>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</si>
  <si>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</si>
  <si>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</si>
  <si>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</si>
  <si>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</si>
  <si>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</si>
  <si>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</si>
  <si>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</si>
  <si>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</si>
  <si>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</si>
  <si>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</si>
  <si>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</si>
  <si>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</si>
  <si>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</si>
  <si>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</si>
  <si>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</si>
  <si>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</si>
  <si>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</si>
  <si>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</si>
  <si>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</si>
  <si>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</si>
  <si>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</si>
  <si>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</si>
  <si>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</si>
  <si>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</si>
  <si>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</si>
  <si>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</si>
  <si>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</si>
  <si>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</si>
  <si>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</si>
  <si>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</si>
  <si>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</si>
  <si>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</si>
  <si>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</si>
  <si>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</si>
  <si>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</si>
  <si>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</si>
  <si>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</si>
  <si>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</si>
  <si>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</si>
  <si>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</si>
  <si>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</si>
  <si>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</si>
  <si>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</si>
  <si>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</si>
  <si>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</si>
  <si>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</si>
  <si>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</si>
  <si>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</si>
  <si>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</si>
  <si>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</si>
  <si>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</si>
  <si>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</si>
  <si>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</si>
  <si>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</si>
  <si>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</si>
  <si>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</si>
  <si>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</si>
  <si>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</si>
  <si>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</si>
  <si>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</si>
  <si>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</si>
  <si>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</si>
  <si>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</si>
  <si>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</si>
  <si>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</si>
  <si>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</si>
  <si>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</si>
  <si>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</si>
  <si>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</si>
  <si>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</si>
  <si>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</si>
  <si>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</si>
  <si>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</si>
  <si>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</si>
  <si>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</si>
  <si>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</si>
  <si>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</si>
  <si>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</si>
  <si>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</si>
  <si>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</si>
  <si>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</si>
  <si>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</si>
  <si>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</si>
  <si>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</si>
  <si>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</si>
  <si>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</si>
  <si>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</si>
  <si>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</si>
  <si>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</si>
  <si>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</si>
  <si>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</si>
  <si>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</si>
  <si>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</si>
  <si>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</si>
  <si>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</si>
  <si>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</si>
  <si>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</si>
  <si>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</si>
  <si>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</si>
  <si>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</si>
  <si>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</si>
  <si>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</si>
  <si>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</si>
  <si>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</si>
  <si>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</si>
  <si>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</si>
  <si>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</si>
  <si>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</si>
  <si>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</si>
  <si>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</si>
  <si>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</si>
  <si>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</si>
  <si>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</si>
  <si>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</si>
  <si>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</si>
  <si>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</si>
  <si>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</si>
  <si>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</si>
  <si>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</si>
  <si>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</si>
  <si>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</si>
  <si>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</si>
  <si>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</si>
  <si>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</si>
  <si>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</si>
  <si>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</si>
  <si>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</si>
  <si>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</si>
  <si>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</si>
  <si>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</si>
  <si>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</si>
  <si>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</si>
  <si>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</si>
  <si>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</si>
  <si>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</si>
  <si>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</si>
  <si>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</si>
  <si>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</si>
  <si>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</si>
  <si>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</si>
  <si>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</si>
  <si>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</si>
  <si>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</si>
  <si>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</si>
  <si>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</si>
  <si>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</si>
  <si>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</si>
  <si>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</si>
  <si>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</si>
  <si>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</si>
  <si>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</si>
  <si>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</si>
  <si>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</si>
  <si>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</si>
  <si>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</si>
  <si>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</si>
  <si>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</si>
  <si>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</si>
  <si>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</si>
  <si>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</si>
  <si>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</si>
  <si>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</si>
  <si>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</si>
  <si>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</si>
  <si>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</si>
  <si>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</si>
  <si>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</si>
  <si>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</si>
  <si>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</si>
  <si>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</si>
  <si>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</si>
  <si>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</si>
  <si>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</si>
  <si>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</si>
  <si>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</si>
  <si>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</si>
  <si>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</si>
  <si>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</si>
  <si>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</si>
  <si>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</si>
  <si>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</si>
  <si>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</si>
  <si>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</si>
  <si>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</si>
  <si>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</si>
  <si>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</si>
  <si>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</si>
  <si>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</si>
  <si>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</si>
  <si>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</si>
  <si>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</si>
  <si>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</si>
  <si>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</si>
  <si>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</si>
  <si>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</si>
  <si>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</si>
  <si>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</si>
  <si>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</si>
  <si>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</si>
  <si>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</si>
  <si>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</si>
  <si>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</si>
  <si>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</si>
  <si>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</si>
  <si>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</si>
  <si>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</si>
  <si>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</si>
  <si>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</si>
  <si>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</si>
  <si>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</si>
  <si>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</si>
  <si>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</si>
  <si>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</si>
  <si>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</si>
  <si>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</si>
  <si>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</si>
  <si>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</si>
  <si>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</si>
  <si>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</si>
  <si>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</si>
  <si>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</si>
  <si>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</si>
  <si>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</si>
  <si>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</si>
  <si>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</si>
  <si>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</si>
  <si>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</si>
  <si>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</si>
  <si>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</si>
  <si>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</si>
  <si>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</si>
  <si>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</si>
  <si>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</si>
  <si>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</si>
  <si>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</si>
  <si>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</si>
  <si>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</si>
  <si>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</si>
  <si>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</si>
  <si>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</si>
  <si>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</si>
  <si>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</si>
  <si>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</si>
  <si>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</si>
  <si>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</si>
  <si>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</si>
  <si>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</si>
  <si>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</si>
  <si>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</si>
  <si>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</si>
  <si>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</si>
  <si>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</si>
  <si>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</si>
  <si>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</si>
  <si>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</si>
  <si>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</si>
  <si>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</si>
  <si>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</si>
  <si>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</si>
  <si>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</si>
  <si>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</si>
  <si>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</si>
  <si>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</si>
  <si>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</si>
  <si>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</si>
  <si>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</si>
  <si>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</si>
  <si>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</si>
  <si>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</si>
  <si>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</si>
  <si>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</si>
  <si>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</si>
  <si>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</si>
  <si>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</si>
  <si>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</si>
  <si>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</si>
  <si>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</si>
  <si>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</si>
  <si>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</si>
  <si>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</si>
  <si>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</si>
  <si>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</si>
  <si>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</si>
  <si>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</si>
  <si>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</si>
  <si>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</si>
  <si>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</si>
  <si>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</si>
  <si>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</si>
  <si>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</si>
  <si>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</si>
  <si>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</si>
  <si>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</si>
  <si>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</si>
  <si>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</si>
  <si>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</si>
  <si>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</si>
  <si>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</si>
  <si>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</si>
  <si>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</si>
  <si>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</si>
  <si>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</si>
  <si>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</si>
  <si>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</si>
  <si>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</si>
  <si>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</si>
  <si>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</si>
  <si>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</si>
  <si>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</si>
  <si>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</si>
  <si>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</si>
  <si>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</si>
  <si>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</si>
  <si>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</si>
  <si>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</si>
  <si>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</si>
  <si>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</si>
  <si>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</si>
  <si>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</si>
  <si>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</si>
  <si>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</si>
  <si>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</si>
  <si>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</si>
  <si>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</si>
  <si>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</si>
  <si>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</si>
  <si>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</si>
  <si>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</si>
  <si>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</si>
  <si>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</si>
  <si>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</si>
  <si>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</si>
  <si>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</si>
  <si>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</si>
  <si>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</si>
  <si>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</si>
  <si>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</si>
  <si>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</si>
  <si>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</si>
  <si>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</si>
  <si>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</si>
  <si>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</si>
  <si>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</si>
  <si>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</si>
  <si>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</si>
  <si>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</si>
  <si>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</si>
  <si>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</si>
  <si>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</si>
  <si>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</si>
  <si>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</si>
  <si>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</si>
  <si>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</si>
  <si>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</si>
  <si>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</si>
  <si>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</si>
  <si>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</si>
  <si>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</si>
  <si>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</si>
  <si>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</si>
  <si>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</si>
  <si>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</si>
  <si>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</si>
  <si>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</si>
  <si>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</si>
  <si>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</si>
  <si>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</si>
  <si>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</si>
  <si>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</si>
  <si>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</si>
  <si>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</si>
  <si>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</si>
  <si>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</si>
  <si>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</si>
  <si>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</si>
  <si>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</si>
  <si>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</si>
  <si>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</si>
  <si>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</si>
  <si>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</si>
  <si>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</si>
  <si>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</si>
  <si>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</si>
  <si>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</si>
  <si>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</si>
  <si>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</si>
  <si>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</si>
  <si>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</si>
  <si>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</si>
  <si>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</si>
  <si>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</si>
  <si>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</si>
  <si>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</si>
  <si>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</si>
  <si>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</si>
  <si>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</si>
  <si>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</si>
  <si>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</si>
  <si>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</si>
  <si>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</si>
  <si>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</si>
  <si>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</si>
  <si>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</si>
  <si>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</si>
  <si>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</si>
  <si>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</si>
  <si>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</si>
  <si>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</si>
  <si>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</si>
  <si>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</si>
  <si>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</si>
  <si>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</si>
  <si>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</si>
  <si>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</si>
  <si>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</si>
  <si>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</si>
  <si>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</si>
  <si>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</si>
  <si>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</si>
  <si>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</si>
  <si>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</si>
  <si>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</si>
  <si>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</si>
  <si>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</si>
  <si>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</si>
  <si>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</si>
  <si>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</si>
  <si>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</si>
  <si>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</si>
  <si>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</si>
  <si>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</si>
  <si>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</si>
  <si>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</si>
  <si>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</si>
  <si>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</si>
  <si>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</si>
  <si>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</si>
  <si>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</si>
  <si>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</si>
  <si>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</si>
  <si>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</si>
  <si>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</si>
  <si>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</si>
  <si>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</si>
  <si>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</si>
  <si>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</si>
  <si>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</si>
  <si>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</si>
  <si>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</si>
  <si>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</si>
  <si>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</si>
  <si>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</si>
  <si>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</si>
  <si>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</si>
  <si>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</si>
  <si>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</si>
  <si>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</si>
  <si>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</si>
  <si>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</si>
  <si>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</si>
  <si>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</si>
  <si>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</si>
  <si>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</si>
  <si>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</si>
  <si>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</si>
  <si>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</si>
  <si>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</si>
  <si>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</si>
  <si>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</si>
  <si>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</si>
  <si>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</si>
  <si>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</si>
  <si>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</si>
  <si>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</si>
  <si>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</si>
  <si>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</si>
  <si>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</si>
  <si>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</si>
  <si>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</si>
  <si>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</si>
  <si>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</si>
  <si>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</si>
  <si>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</si>
  <si>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</si>
  <si>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</si>
  <si>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</si>
  <si>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</si>
  <si>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</si>
  <si>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</si>
  <si>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</si>
  <si>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</si>
  <si>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</si>
  <si>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</si>
  <si>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</si>
  <si>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</si>
  <si>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</si>
  <si>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</si>
  <si>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</si>
  <si>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</si>
  <si>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</si>
  <si>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</si>
  <si>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</si>
  <si>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</si>
  <si>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</si>
  <si>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</si>
  <si>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</si>
  <si>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</si>
  <si>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</si>
  <si>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</si>
  <si>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</si>
  <si>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</si>
  <si>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</si>
  <si>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</si>
  <si>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</si>
  <si>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</si>
  <si>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</si>
  <si>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</si>
  <si>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</si>
  <si>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</si>
  <si>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</si>
  <si>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</si>
  <si>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</si>
  <si>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</si>
  <si>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</si>
  <si>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</si>
  <si>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</si>
  <si>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</si>
  <si>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</si>
  <si>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</si>
  <si>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</si>
  <si>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</si>
  <si>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</si>
  <si>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</si>
  <si>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</si>
  <si>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</si>
  <si>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</si>
  <si>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</si>
  <si>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</si>
  <si>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</si>
  <si>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</si>
  <si>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</si>
  <si>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</si>
  <si>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</si>
  <si>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</si>
  <si>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</si>
  <si>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</si>
  <si>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</si>
  <si>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</si>
  <si>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</si>
  <si>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</si>
  <si>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</si>
  <si>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</si>
  <si>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</si>
  <si>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</si>
  <si>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</si>
  <si>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</si>
  <si>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</si>
  <si>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</si>
  <si>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</si>
  <si>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</si>
  <si>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</si>
  <si>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</si>
  <si>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</si>
  <si>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</si>
  <si>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</si>
  <si>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</si>
  <si>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</si>
  <si>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</si>
  <si>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</si>
  <si>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</si>
  <si>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</si>
  <si>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</si>
  <si>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</si>
  <si>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</si>
  <si>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</si>
  <si>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</si>
  <si>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</si>
  <si>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</si>
  <si>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</si>
  <si>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</si>
  <si>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</si>
  <si>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</si>
  <si>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</si>
  <si>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</si>
  <si>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</si>
  <si>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</si>
  <si>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</si>
  <si>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</si>
  <si>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</si>
  <si>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</si>
  <si>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</si>
  <si>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</si>
  <si>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</si>
  <si>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</si>
  <si>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</si>
  <si>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</si>
  <si>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</si>
  <si>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</si>
  <si>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</si>
  <si>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</si>
  <si>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</si>
  <si>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</si>
  <si>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</si>
  <si>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</si>
  <si>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</si>
  <si>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</si>
  <si>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</si>
  <si>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</si>
  <si>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</si>
  <si>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</si>
  <si>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</si>
  <si>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</si>
  <si>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</si>
  <si>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</si>
  <si>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</si>
  <si>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</si>
  <si>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</si>
  <si>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</si>
  <si>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</si>
  <si>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</si>
  <si>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</si>
  <si>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</si>
  <si>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</si>
  <si>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</si>
  <si>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</si>
  <si>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</si>
  <si>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</si>
  <si>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</si>
  <si>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</si>
  <si>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</si>
  <si>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</si>
  <si>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</si>
  <si>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</si>
  <si>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</si>
  <si>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</si>
  <si>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</si>
  <si>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</si>
  <si>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</si>
  <si>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</si>
  <si>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</si>
  <si>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</si>
  <si>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</si>
  <si>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</si>
  <si>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</si>
  <si>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</si>
  <si>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</si>
  <si>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</si>
  <si>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</si>
  <si>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</si>
  <si>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</si>
  <si>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</si>
  <si>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</si>
  <si>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</si>
  <si>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</si>
  <si>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</si>
  <si>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</si>
  <si>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</si>
  <si>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</si>
  <si>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</si>
  <si>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</si>
  <si>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</si>
  <si>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</si>
  <si>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</si>
  <si>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</si>
  <si>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</si>
  <si>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</si>
  <si>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</si>
  <si>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</si>
  <si>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</si>
  <si>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</si>
  <si>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</si>
  <si>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</si>
  <si>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</si>
  <si>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</si>
  <si>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</si>
  <si>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</si>
  <si>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</si>
  <si>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</si>
  <si>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</si>
  <si>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</si>
  <si>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</si>
  <si>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</si>
  <si>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</si>
  <si>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</si>
  <si>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</si>
  <si>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</si>
  <si>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</si>
  <si>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</si>
  <si>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</si>
  <si>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</si>
  <si>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</si>
  <si>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</si>
  <si>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</si>
  <si>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</si>
  <si>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</si>
  <si>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</si>
  <si>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</si>
  <si>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</si>
  <si>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</si>
  <si>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</si>
  <si>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</si>
  <si>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</si>
  <si>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</si>
  <si>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</si>
  <si>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</si>
  <si>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</si>
  <si>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</si>
  <si>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</si>
  <si>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</si>
  <si>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</si>
  <si>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</si>
  <si>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</si>
  <si>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</si>
  <si>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</si>
  <si>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</si>
  <si>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</si>
  <si>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</si>
  <si>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</si>
  <si>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</si>
  <si>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</si>
  <si>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</si>
  <si>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</si>
  <si>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</si>
  <si>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</si>
  <si>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</si>
  <si>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</si>
  <si>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</si>
  <si>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</si>
  <si>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</si>
  <si>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</si>
  <si>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</si>
  <si>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</si>
  <si>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</si>
  <si>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</si>
  <si>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</si>
  <si>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</si>
  <si>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</si>
  <si>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</si>
  <si>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</si>
  <si>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</si>
  <si>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</si>
  <si>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</si>
  <si>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</si>
  <si>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</si>
  <si>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</si>
  <si>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</si>
  <si>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</si>
  <si>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</si>
  <si>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</si>
  <si>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</si>
  <si>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</si>
  <si>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</si>
  <si>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</si>
  <si>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</si>
  <si>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</si>
  <si>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</si>
  <si>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</si>
  <si>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</si>
  <si>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</si>
  <si>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</si>
  <si>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</si>
  <si>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</si>
  <si>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</si>
  <si>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</si>
  <si>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</si>
  <si>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</si>
  <si>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</si>
  <si>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</si>
  <si>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</si>
  <si>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</si>
  <si>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</si>
  <si>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</si>
  <si>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</si>
  <si>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</si>
  <si>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</si>
  <si>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</si>
  <si>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</si>
  <si>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</si>
  <si>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</si>
  <si>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</si>
  <si>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</si>
  <si>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</si>
  <si>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</si>
  <si>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</si>
  <si>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</si>
  <si>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</si>
  <si>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</si>
  <si>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</si>
  <si>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</si>
  <si>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</si>
  <si>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</si>
  <si>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</si>
  <si>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</si>
  <si>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</si>
  <si>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</si>
  <si>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</si>
  <si>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</si>
  <si>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</si>
  <si>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</si>
  <si>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</si>
  <si>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</si>
  <si>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</si>
  <si>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</si>
  <si>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</si>
  <si>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</si>
  <si>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</si>
  <si>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</si>
  <si>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</si>
  <si>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</si>
  <si>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</si>
  <si>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</si>
  <si>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</si>
  <si>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</si>
  <si>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</si>
  <si>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</si>
  <si>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</si>
  <si>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</si>
  <si>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</si>
  <si>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</si>
  <si>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</si>
  <si>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</si>
  <si>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</si>
  <si>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</si>
  <si>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</si>
  <si>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</si>
  <si>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</si>
  <si>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</si>
  <si>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</si>
  <si>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</si>
  <si>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</si>
  <si>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</si>
  <si>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</si>
  <si>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</si>
  <si>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</si>
  <si>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</si>
  <si>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</si>
  <si>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</si>
  <si>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</si>
  <si>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</si>
  <si>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</si>
  <si>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</si>
  <si>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</si>
  <si>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</si>
  <si>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</si>
  <si>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</si>
  <si>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</si>
  <si>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</si>
  <si>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</si>
  <si>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</si>
  <si>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</si>
  <si>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</si>
  <si>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</si>
  <si>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</si>
  <si>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</si>
  <si>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</si>
  <si>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</si>
  <si>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</si>
  <si>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</si>
  <si>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</si>
  <si>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</si>
  <si>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</si>
  <si>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</si>
  <si>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</si>
  <si>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</si>
  <si>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</si>
  <si>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</si>
  <si>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</si>
  <si>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</si>
  <si>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</si>
  <si>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</si>
  <si>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</si>
  <si>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</si>
  <si>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</si>
  <si>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</si>
  <si>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</si>
  <si>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</si>
  <si>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</si>
  <si>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</si>
  <si>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</si>
  <si>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</si>
  <si>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</si>
  <si>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</si>
  <si>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</si>
  <si>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</si>
  <si>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</si>
  <si>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</si>
  <si>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</si>
  <si>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</si>
  <si>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</si>
  <si>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</si>
  <si>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</si>
  <si>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</si>
  <si>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</si>
  <si>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</si>
  <si>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</si>
  <si>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</si>
  <si>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</si>
  <si>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</si>
  <si>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</si>
  <si>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</si>
  <si>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</si>
  <si>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</si>
  <si>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</si>
  <si>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</si>
  <si>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</si>
  <si>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</si>
  <si>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</si>
  <si>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</si>
  <si>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</si>
  <si>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</si>
  <si>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</si>
  <si>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</si>
  <si>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</si>
  <si>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</si>
  <si>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</si>
  <si>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</si>
  <si>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</si>
  <si>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</si>
  <si>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</si>
  <si>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</si>
  <si>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</si>
  <si>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</si>
  <si>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</si>
  <si>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</si>
  <si>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</si>
  <si>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</si>
  <si>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</si>
  <si>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</si>
  <si>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</si>
  <si>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</si>
  <si>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</si>
  <si>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</si>
  <si>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</si>
  <si>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</si>
  <si>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</si>
  <si>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</si>
  <si>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</si>
  <si>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</si>
  <si>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</si>
  <si>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</si>
  <si>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</si>
  <si>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</si>
  <si>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</si>
  <si>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</si>
  <si>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</si>
  <si>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</si>
  <si>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</si>
  <si>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</si>
  <si>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</si>
  <si>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</si>
  <si>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</si>
  <si>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</si>
  <si>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</si>
  <si>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</si>
  <si>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</si>
  <si>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</si>
  <si>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</si>
  <si>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</si>
  <si>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</si>
  <si>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</si>
  <si>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</si>
  <si>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</si>
  <si>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</si>
  <si>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</si>
  <si>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</si>
  <si>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</si>
  <si>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</si>
  <si>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</si>
  <si>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</si>
  <si>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</si>
  <si>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</si>
  <si>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</si>
  <si>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</si>
  <si>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</si>
  <si>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</si>
  <si>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</si>
  <si>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</si>
  <si>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</si>
  <si>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</si>
  <si>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</si>
  <si>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</si>
  <si>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</si>
  <si>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</si>
  <si>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</si>
  <si>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</si>
  <si>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</si>
  <si>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</si>
  <si>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</si>
  <si>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</si>
  <si>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</si>
  <si>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</si>
  <si>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</si>
  <si>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</si>
  <si>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</si>
  <si>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</si>
  <si>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</si>
  <si>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</si>
  <si>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</si>
  <si>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</si>
  <si>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</si>
  <si>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</si>
  <si>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</si>
  <si>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</si>
  <si>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</si>
  <si>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</si>
  <si>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</si>
  <si>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</si>
  <si>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</si>
  <si>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</si>
  <si>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</si>
  <si>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</si>
  <si>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</si>
  <si>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</si>
  <si>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</si>
  <si>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</si>
  <si>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</si>
  <si>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</si>
  <si>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</si>
  <si>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</si>
  <si>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</si>
  <si>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</si>
  <si>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</si>
  <si>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</si>
  <si>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</si>
  <si>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</si>
  <si>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</si>
  <si>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</si>
  <si>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</si>
  <si>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</si>
  <si>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</si>
  <si>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</si>
  <si>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</si>
  <si>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</si>
  <si>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</si>
  <si>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</si>
  <si>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</si>
  <si>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</si>
  <si>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</si>
  <si>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</si>
  <si>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</si>
  <si>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</si>
  <si>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</si>
  <si>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</si>
  <si>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</si>
  <si>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</si>
  <si>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</si>
  <si>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</si>
  <si>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</si>
  <si>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</si>
  <si>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</si>
  <si>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</si>
  <si>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</si>
  <si>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</si>
  <si>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</si>
  <si>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</si>
  <si>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</si>
  <si>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</si>
  <si>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</si>
  <si>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</si>
  <si>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</si>
  <si>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</si>
  <si>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</si>
  <si>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</si>
  <si>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</si>
  <si>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</si>
  <si>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</si>
  <si>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</si>
  <si>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</si>
  <si>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</si>
  <si>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</si>
  <si>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</si>
  <si>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</si>
  <si>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</si>
  <si>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</si>
  <si>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</si>
  <si>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</si>
  <si>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</si>
  <si>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</si>
  <si>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</si>
  <si>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</si>
  <si>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</si>
  <si>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</si>
  <si>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</si>
  <si>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</si>
  <si>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</si>
  <si>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</si>
  <si>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</si>
  <si>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</si>
  <si>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</si>
  <si>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</si>
  <si>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</si>
  <si>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</si>
  <si>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</si>
  <si>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</si>
  <si>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</si>
  <si>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</si>
  <si>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</si>
  <si>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</si>
  <si>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</si>
  <si>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</si>
  <si>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</si>
  <si>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</si>
  <si>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</si>
  <si>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</si>
  <si>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</si>
  <si>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</si>
  <si>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</si>
  <si>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</si>
  <si>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</si>
  <si>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</si>
  <si>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</si>
  <si>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</si>
  <si>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</si>
  <si>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</si>
  <si>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</si>
  <si>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</si>
  <si>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</si>
  <si>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</si>
  <si>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</si>
  <si>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</si>
  <si>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</si>
  <si>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</si>
  <si>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</si>
  <si>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</si>
  <si>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</si>
  <si>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</si>
  <si>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</si>
  <si>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</si>
  <si>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</si>
  <si>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</si>
  <si>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</si>
  <si>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</si>
  <si>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</si>
  <si>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</si>
  <si>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</si>
  <si>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</si>
  <si>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</si>
  <si>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</si>
  <si>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</si>
  <si>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</si>
  <si>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</si>
  <si>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</si>
  <si>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</si>
  <si>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</si>
  <si>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</si>
  <si>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</si>
  <si>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</si>
  <si>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</si>
  <si>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</si>
  <si>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</si>
  <si>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</si>
  <si>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</si>
  <si>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</si>
  <si>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</si>
  <si>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</si>
  <si>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</si>
  <si>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</si>
  <si>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</si>
  <si>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</si>
  <si>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</si>
  <si>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</si>
  <si>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</si>
  <si>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</si>
  <si>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</si>
  <si>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</si>
  <si>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</si>
  <si>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</si>
  <si>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</si>
  <si>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</si>
  <si>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</si>
  <si>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</si>
  <si>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</si>
  <si>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</si>
  <si>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</si>
  <si>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</si>
  <si>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</si>
  <si>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</si>
  <si>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</si>
  <si>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</si>
  <si>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</si>
  <si>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</si>
  <si>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</si>
  <si>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</si>
  <si>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</si>
  <si>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</si>
  <si>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</si>
  <si>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</si>
  <si>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</si>
  <si>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</si>
  <si>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</si>
  <si>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</si>
  <si>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</si>
  <si>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</si>
  <si>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</si>
  <si>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</si>
  <si>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</si>
  <si>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</si>
  <si>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</si>
  <si>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</si>
  <si>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</si>
  <si>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</si>
  <si>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</si>
  <si>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</si>
  <si>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</si>
  <si>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</si>
  <si>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</si>
  <si>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</si>
  <si>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</si>
  <si>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</si>
  <si>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</si>
  <si>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</si>
  <si>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</si>
  <si>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</si>
  <si>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</si>
  <si>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</si>
  <si>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</si>
  <si>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</si>
  <si>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</si>
  <si>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</si>
  <si>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</si>
  <si>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</si>
  <si>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</si>
  <si>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</si>
  <si>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</si>
  <si>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</si>
  <si>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</si>
  <si>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</si>
  <si>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</si>
  <si>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</si>
  <si>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</si>
  <si>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</si>
  <si>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</si>
  <si>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</si>
  <si>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</si>
  <si>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</si>
  <si>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</si>
  <si>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</si>
  <si>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</si>
  <si>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</si>
  <si>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</si>
  <si>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</si>
  <si>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</si>
  <si>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</si>
  <si>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</si>
  <si>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</si>
  <si>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</si>
  <si>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</si>
  <si>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</si>
  <si>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</si>
  <si>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</si>
  <si>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</si>
  <si>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</si>
  <si>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</si>
  <si>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</si>
  <si>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</si>
  <si>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</si>
  <si>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</si>
  <si>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</si>
  <si>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</si>
  <si>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</si>
  <si>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</si>
  <si>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</si>
  <si>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</si>
  <si>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</si>
  <si>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</si>
  <si>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</si>
  <si>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</si>
  <si>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</si>
  <si>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</si>
  <si>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</si>
  <si>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</si>
  <si>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</si>
  <si>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</si>
  <si>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</si>
  <si>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</si>
  <si>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</si>
  <si>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</si>
  <si>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</si>
  <si>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</si>
  <si>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</si>
  <si>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</si>
  <si>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</si>
  <si>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</si>
  <si>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</si>
  <si>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</si>
  <si>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</si>
  <si>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</si>
  <si>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</si>
  <si>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</si>
  <si>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</si>
  <si>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</si>
  <si>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</si>
  <si>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</si>
  <si>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</si>
  <si>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</si>
  <si>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</si>
  <si>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</si>
  <si>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</si>
  <si>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</si>
  <si>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</si>
  <si>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</si>
  <si>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</si>
  <si>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</si>
  <si>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</si>
  <si>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</si>
  <si>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</si>
  <si>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</si>
  <si>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</si>
  <si>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</si>
  <si>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</si>
  <si>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</si>
  <si>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</si>
  <si>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</si>
  <si>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</si>
  <si>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</si>
  <si>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</si>
  <si>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</si>
  <si>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</si>
  <si>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</si>
  <si>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</si>
  <si>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</si>
  <si>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</si>
  <si>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</si>
  <si>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</si>
  <si>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</si>
  <si>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</si>
  <si>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</si>
  <si>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</si>
  <si>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</si>
  <si>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</si>
  <si>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</si>
  <si>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</si>
  <si>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</si>
  <si>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</si>
  <si>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</si>
  <si>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</si>
  <si>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</si>
  <si>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</si>
  <si>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</si>
  <si>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</si>
  <si>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</si>
  <si>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</si>
  <si>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</si>
  <si>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</si>
  <si>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</si>
  <si>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</si>
  <si>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</si>
  <si>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</si>
  <si>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</si>
  <si>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</si>
  <si>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</si>
  <si>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</si>
  <si>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</si>
  <si>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</si>
  <si>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</si>
  <si>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</si>
  <si>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</si>
  <si>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</si>
  <si>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</si>
  <si>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</si>
  <si>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</si>
  <si>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</si>
  <si>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</si>
  <si>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</si>
  <si>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</si>
  <si>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</si>
  <si>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</si>
  <si>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</si>
  <si>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</si>
  <si>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</si>
  <si>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</si>
  <si>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</si>
  <si>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</si>
  <si>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</si>
  <si>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</si>
  <si>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</si>
  <si>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</si>
  <si>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</si>
  <si>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</si>
  <si>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</si>
  <si>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</si>
  <si>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</si>
  <si>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</si>
  <si>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</si>
  <si>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</si>
  <si>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</si>
  <si>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</si>
  <si>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</si>
  <si>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</si>
  <si>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</si>
  <si>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</si>
  <si>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</si>
  <si>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</si>
  <si>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</si>
  <si>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</si>
  <si>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</si>
  <si>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</si>
  <si>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</si>
  <si>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</si>
  <si>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</si>
  <si>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</si>
  <si>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</si>
  <si>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</si>
  <si>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</si>
  <si>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</si>
  <si>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</si>
  <si>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</si>
  <si>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</si>
  <si>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</si>
  <si>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</si>
  <si>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</si>
  <si>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</si>
  <si>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</si>
  <si>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</si>
  <si>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</si>
  <si>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</si>
  <si>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</si>
  <si>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</si>
  <si>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</si>
  <si>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</si>
  <si>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</si>
  <si>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</si>
  <si>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</si>
  <si>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</si>
  <si>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</si>
  <si>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</si>
  <si>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</si>
  <si>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</si>
  <si>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</si>
  <si>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</si>
  <si>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</si>
  <si>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</si>
  <si>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</si>
  <si>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</si>
  <si>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</si>
  <si>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</si>
  <si>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</si>
  <si>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</si>
  <si>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</si>
  <si>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</si>
  <si>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</si>
  <si>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</si>
  <si>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</si>
  <si>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</si>
  <si>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</si>
  <si>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</si>
  <si>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</si>
  <si>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</si>
  <si>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</si>
  <si>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</si>
  <si>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</si>
  <si>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</si>
  <si>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</si>
  <si>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</si>
  <si>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</si>
  <si>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</si>
  <si>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</si>
  <si>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</si>
  <si>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</si>
  <si>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</si>
  <si>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</si>
  <si>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</si>
  <si>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</si>
  <si>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</si>
  <si>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</si>
  <si>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</si>
  <si>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</si>
  <si>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</si>
  <si>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</si>
  <si>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</si>
  <si>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</si>
  <si>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</si>
  <si>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</si>
  <si>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</si>
  <si>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</si>
  <si>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</si>
  <si>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</si>
  <si>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</si>
  <si>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</si>
  <si>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</si>
  <si>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</si>
  <si>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</si>
  <si>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</si>
  <si>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</si>
  <si>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</si>
  <si>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</si>
  <si>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</si>
  <si>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</si>
  <si>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</si>
  <si>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</si>
  <si>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</si>
  <si>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</si>
  <si>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</si>
  <si>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</si>
  <si>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</si>
  <si>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</si>
  <si>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</si>
  <si>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</si>
  <si>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</si>
  <si>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</si>
  <si>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</si>
  <si>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</si>
  <si>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</si>
  <si>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</si>
  <si>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</si>
  <si>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</si>
  <si>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</si>
  <si>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</si>
  <si>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</si>
  <si>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</si>
  <si>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</si>
  <si>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</si>
  <si>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</si>
  <si>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</si>
  <si>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</si>
  <si>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</si>
  <si>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</si>
  <si>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</si>
  <si>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</si>
  <si>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</si>
  <si>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</si>
  <si>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</si>
  <si>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</si>
  <si>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</si>
  <si>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</si>
  <si>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</si>
  <si>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</si>
  <si>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</si>
  <si>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</si>
  <si>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</si>
  <si>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</si>
  <si>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</si>
  <si>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</si>
  <si>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</si>
  <si>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</si>
  <si>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</si>
  <si>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</si>
  <si>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</si>
  <si>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</si>
  <si>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</si>
  <si>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</si>
  <si>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</si>
  <si>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</si>
  <si>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</si>
  <si>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</si>
  <si>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</si>
  <si>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</si>
  <si>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</si>
  <si>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</si>
  <si>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</si>
  <si>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</si>
  <si>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</si>
  <si>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</si>
  <si>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</si>
  <si>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</si>
  <si>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</si>
  <si>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</si>
  <si>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</si>
  <si>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</si>
  <si>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</si>
  <si>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</si>
  <si>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</si>
  <si>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</si>
  <si>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</si>
  <si>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</si>
  <si>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</si>
  <si>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</si>
  <si>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</si>
  <si>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</si>
  <si>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</si>
  <si>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</si>
  <si>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</si>
  <si>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</si>
  <si>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</si>
  <si>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</si>
  <si>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</si>
  <si>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</si>
  <si>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</si>
  <si>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</si>
  <si>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</si>
  <si>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</si>
  <si>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</si>
  <si>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</si>
  <si>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</si>
  <si>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</si>
  <si>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</si>
  <si>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</si>
  <si>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</si>
  <si>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</si>
  <si>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</si>
  <si>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</si>
  <si>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</si>
  <si>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</si>
  <si>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</si>
  <si>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</si>
  <si>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</si>
  <si>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</si>
  <si>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</si>
  <si>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</si>
  <si>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</si>
  <si>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</si>
  <si>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</si>
  <si>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</si>
  <si>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</si>
  <si>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</si>
  <si>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</si>
  <si>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</si>
  <si>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</si>
  <si>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</si>
  <si>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</si>
  <si>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</si>
  <si>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</si>
  <si>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</si>
  <si>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</si>
  <si>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</si>
  <si>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</si>
  <si>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</si>
  <si>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</si>
  <si>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</si>
  <si>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</si>
  <si>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</si>
  <si>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</si>
  <si>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</si>
  <si>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</si>
  <si>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</si>
  <si>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</si>
  <si>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</si>
  <si>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</si>
  <si>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</si>
  <si>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</si>
  <si>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</si>
  <si>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</si>
  <si>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</si>
  <si>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</si>
  <si>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</si>
  <si>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</si>
  <si>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</si>
  <si>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</si>
  <si>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</si>
  <si>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</si>
  <si>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</si>
  <si>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</si>
  <si>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</si>
  <si>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</si>
  <si>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</si>
  <si>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</si>
  <si>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</si>
  <si>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</si>
  <si>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</si>
  <si>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</si>
  <si>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</si>
  <si>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</si>
  <si>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</si>
  <si>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</si>
  <si>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</si>
  <si>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</si>
  <si>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</si>
  <si>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</si>
  <si>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</si>
  <si>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</si>
  <si>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</si>
  <si>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</si>
  <si>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</si>
  <si>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</si>
  <si>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</si>
  <si>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</si>
  <si>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</si>
  <si>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</si>
  <si>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</si>
  <si>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</si>
  <si>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</si>
  <si>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</si>
  <si>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</si>
  <si>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</si>
  <si>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</si>
  <si>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</si>
  <si>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</si>
  <si>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</si>
  <si>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</si>
  <si>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</si>
  <si>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</si>
  <si>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</si>
  <si>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</si>
  <si>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</si>
  <si>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</si>
  <si>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</si>
  <si>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</si>
  <si>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</si>
  <si>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</si>
  <si>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</si>
  <si>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</si>
  <si>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</si>
  <si>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</si>
  <si>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</si>
  <si>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</si>
  <si>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</si>
  <si>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</si>
  <si>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</si>
  <si>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</si>
  <si>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</si>
  <si>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</si>
  <si>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</si>
  <si>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</si>
  <si>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</si>
  <si>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</si>
  <si>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</si>
  <si>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</si>
  <si>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</si>
  <si>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</si>
  <si>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</si>
  <si>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</si>
  <si>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</si>
  <si>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</si>
  <si>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</si>
  <si>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</si>
  <si>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</si>
  <si>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</si>
  <si>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</si>
  <si>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</si>
  <si>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</si>
  <si>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</si>
  <si>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</si>
  <si>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</si>
  <si>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</si>
  <si>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</si>
  <si>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</si>
  <si>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</si>
  <si>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</si>
  <si>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</si>
  <si>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</si>
  <si>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</si>
  <si>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</si>
  <si>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</si>
  <si>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</si>
  <si>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</si>
  <si>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</si>
  <si>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</si>
  <si>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</si>
  <si>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</si>
  <si>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</si>
  <si>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</si>
  <si>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</si>
  <si>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</si>
  <si>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</si>
  <si>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</si>
  <si>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</si>
  <si>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</si>
  <si>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</si>
  <si>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</si>
  <si>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</si>
  <si>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</si>
  <si>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</si>
  <si>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</si>
  <si>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</si>
  <si>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</si>
  <si>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</si>
  <si>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</si>
  <si>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</si>
  <si>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</si>
  <si>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</si>
  <si>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</si>
  <si>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</si>
  <si>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</si>
  <si>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</si>
  <si>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</si>
  <si>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</si>
  <si>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</si>
  <si>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</si>
  <si>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</si>
  <si>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</si>
  <si>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</si>
  <si>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</si>
  <si>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</si>
  <si>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</si>
  <si>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</si>
  <si>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</si>
  <si>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</si>
  <si>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</si>
  <si>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</si>
  <si>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</si>
  <si>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</si>
  <si>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</si>
  <si>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</si>
  <si>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</si>
  <si>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</si>
  <si>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</si>
  <si>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</si>
  <si>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</si>
  <si>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</si>
  <si>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</si>
  <si>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</si>
  <si>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</si>
  <si>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</si>
  <si>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</si>
  <si>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</si>
  <si>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</si>
  <si>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</si>
  <si>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</si>
  <si>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</si>
  <si>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</si>
  <si>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</si>
  <si>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</si>
  <si>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</si>
  <si>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</si>
  <si>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</si>
  <si>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</si>
  <si>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</si>
  <si>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</si>
  <si>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</si>
  <si>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</si>
  <si>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</si>
  <si>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</si>
  <si>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</si>
  <si>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</si>
  <si>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</si>
  <si>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</si>
  <si>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</si>
  <si>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</si>
  <si>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</si>
  <si>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</si>
  <si>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</si>
  <si>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</si>
  <si>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</si>
  <si>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</si>
  <si>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</si>
  <si>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</si>
  <si>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</si>
  <si>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</si>
  <si>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</si>
  <si>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</si>
  <si>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</si>
  <si>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</si>
  <si>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</si>
  <si>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</si>
  <si>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</si>
  <si>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</si>
  <si>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</si>
  <si>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</si>
  <si>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</si>
  <si>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</si>
  <si>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</si>
  <si>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</si>
  <si>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</si>
  <si>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</si>
  <si>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</si>
  <si>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</si>
  <si>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</si>
  <si>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</si>
  <si>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</si>
  <si>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</si>
  <si>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</si>
  <si>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</si>
  <si>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</si>
  <si>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</si>
  <si>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</si>
  <si>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</si>
  <si>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</si>
  <si>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</si>
  <si>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</si>
  <si>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</si>
  <si>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</si>
  <si>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</si>
  <si>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</si>
  <si>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</si>
  <si>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</si>
  <si>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</si>
  <si>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</si>
  <si>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</si>
  <si>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</si>
  <si>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</si>
  <si>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</si>
  <si>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</si>
  <si>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</si>
  <si>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</si>
  <si>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</si>
  <si>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</si>
  <si>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</si>
  <si>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</si>
  <si>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</si>
  <si>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</si>
  <si>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</si>
  <si>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</si>
  <si>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</si>
  <si>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</si>
  <si>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</si>
  <si>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</si>
  <si>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</si>
  <si>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</si>
  <si>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</si>
  <si>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</si>
  <si>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</si>
  <si>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</si>
  <si>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</si>
  <si>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</si>
  <si>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</si>
  <si>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</si>
  <si>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</si>
  <si>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</si>
  <si>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</si>
  <si>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</si>
  <si>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</si>
  <si>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</si>
  <si>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</si>
  <si>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</si>
  <si>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</si>
  <si>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</si>
  <si>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</si>
  <si>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</si>
  <si>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</si>
  <si>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</si>
  <si>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</si>
  <si>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</si>
  <si>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</si>
  <si>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</si>
  <si>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</si>
  <si>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</si>
  <si>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</si>
  <si>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</si>
  <si>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</si>
  <si>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</si>
  <si>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</si>
  <si>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</si>
  <si>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</si>
  <si>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</si>
  <si>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</si>
  <si>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</si>
  <si>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</si>
  <si>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</si>
  <si>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</si>
  <si>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</si>
  <si>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</si>
  <si>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</si>
  <si>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</si>
  <si>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</si>
  <si>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</si>
  <si>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</si>
  <si>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</si>
  <si>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</si>
  <si>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</si>
  <si>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</si>
  <si>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</si>
  <si>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</si>
  <si>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</si>
  <si>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</si>
  <si>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</si>
  <si>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</si>
  <si>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</si>
  <si>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</si>
  <si>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</si>
  <si>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</si>
  <si>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</si>
  <si>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</si>
  <si>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</si>
  <si>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</si>
  <si>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</si>
  <si>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</si>
  <si>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</si>
  <si>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</si>
  <si>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</si>
  <si>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</si>
  <si>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</si>
  <si>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</si>
  <si>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</si>
  <si>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</si>
  <si>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</si>
  <si>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</si>
  <si>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</si>
  <si>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</si>
  <si>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</si>
  <si>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</si>
  <si>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</si>
  <si>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</si>
  <si>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</si>
  <si>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</si>
  <si>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</si>
  <si>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</si>
  <si>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</si>
  <si>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</si>
  <si>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</si>
  <si>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</si>
  <si>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</si>
  <si>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</si>
  <si>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</si>
  <si>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</si>
  <si>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</si>
  <si>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</si>
  <si>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</si>
  <si>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</si>
  <si>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</si>
  <si>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</si>
  <si>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</si>
  <si>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</si>
  <si>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</si>
  <si>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</si>
  <si>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</si>
  <si>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</si>
  <si>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</si>
  <si>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</si>
  <si>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</si>
  <si>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</si>
  <si>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</si>
  <si>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</si>
  <si>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</si>
  <si>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</si>
  <si>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</si>
  <si>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</si>
  <si>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</si>
  <si>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</si>
  <si>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</si>
  <si>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</si>
  <si>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</si>
  <si>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</si>
  <si>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</si>
  <si>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</si>
  <si>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</si>
  <si>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</si>
  <si>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</si>
  <si>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</si>
  <si>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</si>
  <si>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</si>
  <si>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</si>
  <si>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</si>
  <si>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</si>
  <si>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</si>
  <si>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</si>
  <si>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</si>
  <si>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</si>
  <si>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</si>
  <si>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</si>
  <si>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</si>
  <si>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</si>
  <si>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</si>
  <si>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</si>
  <si>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</si>
  <si>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</si>
  <si>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</si>
  <si>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</si>
  <si>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</si>
  <si>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</si>
  <si>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</si>
  <si>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</si>
  <si>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</si>
  <si>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</si>
  <si>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</si>
  <si>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</si>
  <si>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</si>
  <si>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</si>
  <si>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</si>
  <si>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</si>
  <si>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</si>
  <si>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</si>
  <si>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</si>
  <si>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</si>
  <si>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</si>
  <si>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</si>
  <si>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</si>
  <si>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</si>
  <si>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</si>
  <si>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</si>
  <si>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</si>
  <si>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</si>
  <si>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</si>
  <si>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</si>
  <si>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</si>
  <si>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</si>
  <si>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</si>
  <si>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</si>
  <si>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</si>
  <si>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</si>
  <si>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</si>
  <si>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</si>
  <si>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</si>
  <si>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</si>
  <si>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</si>
  <si>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</si>
  <si>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</si>
  <si>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</si>
  <si>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</si>
  <si>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</si>
  <si>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</si>
  <si>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</si>
  <si>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</si>
  <si>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</si>
  <si>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</si>
  <si>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</si>
  <si>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</si>
  <si>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</si>
  <si>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</si>
  <si>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</si>
  <si>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</si>
  <si>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</si>
  <si>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</si>
  <si>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</si>
  <si>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</si>
  <si>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</si>
  <si>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</si>
  <si>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</si>
  <si>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</si>
  <si>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</si>
  <si>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</si>
  <si>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</si>
  <si>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</si>
  <si>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</si>
  <si>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</si>
  <si>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</si>
  <si>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</si>
  <si>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</si>
  <si>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</si>
  <si>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</si>
  <si>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</si>
  <si>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</si>
  <si>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</si>
  <si>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</si>
  <si>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</si>
  <si>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</si>
  <si>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</si>
  <si>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</si>
  <si>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</si>
  <si>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</si>
  <si>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</si>
  <si>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</si>
  <si>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</si>
  <si>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</si>
  <si>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</si>
  <si>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</si>
  <si>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</si>
  <si>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</si>
  <si>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</si>
  <si>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</si>
  <si>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</si>
  <si>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</si>
  <si>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</si>
  <si>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</si>
  <si>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</si>
  <si>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</si>
  <si>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</si>
  <si>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</si>
  <si>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</si>
  <si>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</si>
  <si>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</si>
  <si>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</si>
  <si>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</si>
  <si>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</si>
  <si>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</si>
  <si>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</si>
  <si>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</si>
  <si>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</si>
  <si>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</si>
  <si>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</si>
  <si>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</si>
  <si>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</si>
  <si>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</si>
  <si>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</si>
  <si>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</si>
  <si>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</si>
  <si>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</si>
  <si>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</si>
  <si>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</si>
  <si>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</si>
  <si>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</si>
  <si>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</si>
  <si>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</si>
  <si>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</si>
  <si>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</si>
  <si>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</si>
  <si>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</si>
  <si>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</si>
  <si>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</si>
  <si>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</si>
  <si>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</si>
  <si>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</si>
  <si>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</si>
  <si>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</si>
  <si>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</si>
  <si>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</si>
  <si>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</si>
  <si>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</si>
  <si>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</si>
  <si>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</si>
  <si>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</si>
  <si>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</si>
  <si>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</si>
  <si>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</si>
  <si>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</si>
  <si>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</si>
  <si>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</si>
  <si>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</si>
  <si>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</si>
  <si>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</si>
  <si>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</si>
  <si>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</si>
  <si>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</si>
  <si>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</si>
  <si>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</si>
  <si>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</si>
  <si>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</si>
  <si>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</si>
  <si>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</si>
  <si>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</si>
  <si>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</si>
  <si>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</si>
  <si>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</si>
  <si>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</si>
  <si>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</si>
  <si>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</si>
  <si>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</si>
  <si>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</si>
  <si>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</si>
  <si>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</si>
  <si>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</si>
  <si>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</si>
  <si>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</si>
  <si>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</si>
  <si>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</si>
  <si>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</si>
  <si>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</si>
  <si>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</si>
  <si>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</si>
  <si>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</si>
  <si>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</si>
  <si>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</si>
  <si>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</si>
  <si>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</si>
  <si>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</si>
  <si>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</si>
  <si>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</si>
  <si>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</si>
  <si>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</si>
  <si>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</si>
  <si>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</si>
  <si>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</si>
  <si>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</si>
  <si>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</si>
  <si>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</si>
  <si>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</si>
  <si>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</si>
  <si>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</si>
  <si>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</si>
  <si>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</si>
  <si>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</si>
  <si>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</si>
  <si>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</si>
  <si>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</si>
  <si>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</si>
  <si>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</si>
  <si>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</si>
  <si>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</si>
  <si>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</si>
  <si>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</si>
  <si>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</si>
  <si>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</si>
  <si>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</si>
  <si>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</si>
  <si>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</si>
  <si>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</si>
  <si>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</si>
  <si>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</si>
  <si>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</si>
  <si>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</si>
  <si>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</si>
  <si>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</si>
  <si>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</si>
  <si>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</si>
  <si>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</si>
  <si>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</si>
  <si>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</si>
  <si>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</si>
  <si>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</si>
  <si>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</si>
  <si>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</si>
  <si>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</si>
  <si>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</si>
  <si>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</si>
  <si>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</si>
  <si>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</si>
  <si>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</si>
  <si>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</si>
  <si>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</si>
  <si>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</si>
  <si>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</si>
  <si>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</si>
  <si>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</si>
  <si>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</si>
  <si>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</si>
  <si>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</si>
  <si>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</si>
  <si>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</si>
  <si>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</si>
  <si>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</si>
  <si>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</si>
  <si>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</si>
  <si>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</si>
  <si>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</si>
  <si>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</si>
  <si>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</si>
  <si>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</si>
  <si>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</si>
  <si>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</si>
  <si>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</si>
  <si>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</si>
  <si>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</si>
  <si>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</si>
  <si>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</si>
  <si>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</si>
  <si>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</si>
  <si>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</si>
  <si>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</si>
  <si>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</si>
  <si>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</si>
  <si>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</si>
  <si>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</si>
  <si>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</si>
  <si>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</si>
  <si>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</si>
  <si>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</si>
  <si>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</si>
  <si>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</si>
  <si>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</si>
  <si>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</si>
  <si>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</si>
  <si>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</si>
  <si>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</si>
  <si>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</si>
  <si>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</si>
  <si>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</si>
  <si>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</si>
  <si>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</si>
  <si>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</si>
  <si>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</si>
  <si>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</si>
  <si>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</si>
  <si>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</si>
  <si>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</si>
  <si>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</si>
  <si>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</si>
  <si>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</si>
  <si>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</si>
  <si>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</si>
  <si>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</si>
  <si>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</si>
  <si>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</si>
  <si>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</si>
  <si>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</si>
  <si>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</si>
  <si>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</si>
  <si>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</si>
  <si>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</si>
  <si>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</si>
  <si>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</si>
  <si>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</si>
  <si>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</si>
  <si>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</si>
  <si>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</si>
  <si>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</si>
  <si>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</si>
  <si>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</si>
  <si>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</si>
  <si>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</si>
  <si>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</si>
  <si>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</si>
  <si>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</si>
  <si>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</si>
  <si>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</si>
  <si>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</si>
  <si>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</si>
  <si>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</si>
  <si>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</si>
  <si>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</si>
  <si>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</si>
  <si>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</si>
  <si>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</si>
  <si>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</si>
  <si>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</si>
  <si>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</si>
  <si>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</si>
  <si>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</si>
  <si>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</si>
  <si>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</si>
  <si>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</si>
  <si>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</si>
  <si>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</si>
  <si>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</si>
  <si>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</si>
  <si>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</si>
  <si>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</si>
  <si>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</si>
  <si>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</si>
  <si>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</si>
  <si>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</si>
  <si>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</si>
  <si>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</si>
  <si>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</si>
  <si>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</si>
  <si>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</si>
  <si>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</si>
  <si>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</si>
  <si>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</si>
  <si>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</si>
  <si>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</si>
  <si>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</si>
  <si>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</si>
  <si>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</si>
  <si>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</si>
  <si>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</si>
  <si>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</si>
  <si>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</si>
  <si>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</si>
  <si>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</si>
  <si>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</si>
  <si>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</si>
  <si>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</si>
  <si>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</si>
  <si>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</si>
  <si>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</si>
  <si>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</si>
  <si>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</si>
  <si>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</si>
  <si>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</si>
  <si>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</si>
  <si>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</si>
  <si>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</si>
  <si>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</si>
  <si>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</si>
  <si>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</si>
  <si>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</si>
  <si>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</si>
  <si>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</si>
  <si>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</si>
  <si>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</si>
  <si>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</si>
  <si>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</si>
  <si>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</si>
  <si>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</si>
  <si>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</si>
  <si>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</si>
  <si>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</si>
  <si>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</si>
  <si>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</si>
  <si>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</si>
  <si>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</si>
  <si>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</si>
  <si>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</si>
  <si>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</si>
  <si>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</si>
  <si>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</si>
  <si>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</si>
  <si>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</si>
  <si>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</si>
  <si>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</si>
  <si>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</si>
  <si>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</si>
  <si>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</si>
  <si>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</si>
  <si>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</si>
  <si>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</si>
  <si>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</si>
  <si>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</si>
  <si>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</si>
  <si>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</si>
  <si>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</si>
  <si>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</si>
  <si>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</si>
  <si>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</si>
  <si>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</si>
  <si>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</si>
  <si>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</si>
  <si>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</si>
  <si>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</si>
  <si>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</si>
  <si>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</si>
  <si>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</si>
  <si>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</si>
  <si>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</si>
  <si>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</si>
  <si>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</si>
  <si>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</si>
  <si>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</si>
  <si>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</si>
  <si>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</si>
  <si>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</si>
  <si>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</si>
  <si>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</si>
  <si>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</si>
  <si>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</si>
  <si>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</si>
  <si>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</si>
  <si>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</si>
  <si>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</si>
  <si>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</si>
  <si>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</si>
  <si>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</si>
  <si>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</si>
  <si>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</si>
  <si>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</si>
  <si>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</si>
  <si>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</si>
  <si>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</si>
  <si>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</si>
  <si>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</si>
  <si>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</si>
  <si>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</si>
  <si>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</si>
  <si>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</si>
  <si>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</si>
  <si>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</si>
  <si>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</si>
  <si>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</si>
  <si>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</si>
  <si>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</si>
  <si>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</si>
  <si>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</si>
  <si>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</si>
  <si>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</si>
  <si>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</si>
  <si>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</si>
  <si>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</si>
  <si>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</si>
  <si>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</si>
  <si>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</si>
  <si>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</si>
  <si>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</si>
  <si>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</si>
  <si>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</si>
  <si>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</si>
  <si>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</si>
  <si>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</si>
  <si>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</si>
  <si>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</si>
  <si>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</si>
  <si>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</si>
  <si>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</si>
  <si>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</si>
  <si>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</si>
  <si>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</si>
  <si>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</si>
  <si>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</si>
  <si>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</si>
  <si>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</si>
  <si>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</si>
  <si>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</si>
  <si>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</si>
  <si>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</si>
  <si>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</si>
  <si>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</si>
  <si>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</si>
  <si>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</si>
  <si>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</si>
  <si>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</si>
  <si>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</si>
  <si>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</si>
  <si>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</si>
  <si>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</si>
  <si>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</si>
  <si>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</si>
  <si>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</si>
  <si>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</si>
  <si>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</si>
  <si>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</si>
  <si>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</si>
  <si>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</si>
  <si>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</si>
  <si>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</si>
  <si>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</si>
  <si>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</si>
  <si>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</si>
  <si>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</si>
  <si>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</si>
  <si>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</si>
  <si>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</si>
  <si>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</si>
  <si>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</si>
  <si>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</si>
  <si>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</si>
  <si>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</si>
  <si>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</si>
  <si>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</si>
  <si>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</si>
  <si>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</si>
  <si>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</si>
  <si>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</si>
  <si>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</si>
  <si>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</si>
  <si>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</si>
  <si>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</si>
  <si>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</si>
  <si>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</si>
  <si>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</si>
  <si>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</si>
  <si>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</si>
  <si>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</si>
  <si>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</si>
  <si>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</si>
  <si>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</si>
  <si>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</si>
  <si>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</si>
  <si>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</si>
  <si>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</si>
  <si>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</si>
  <si>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</si>
  <si>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</si>
  <si>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</si>
  <si>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</si>
  <si>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</si>
  <si>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</si>
  <si>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</si>
  <si>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</si>
  <si>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</si>
  <si>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</si>
  <si>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</si>
  <si>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</si>
  <si>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</si>
  <si>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</si>
  <si>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</si>
  <si>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</si>
  <si>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</si>
  <si>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</si>
  <si>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</si>
  <si>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</si>
  <si>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</si>
  <si>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</si>
  <si>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</si>
  <si>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</si>
  <si>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</si>
  <si>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</si>
  <si>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</si>
  <si>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</si>
  <si>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</si>
  <si>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</si>
  <si>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</si>
  <si>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</si>
  <si>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</si>
  <si>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</si>
  <si>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</si>
  <si>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</si>
  <si>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</si>
  <si>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</si>
  <si>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</si>
  <si>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</si>
  <si>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</si>
  <si>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</si>
  <si>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</si>
  <si>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</si>
  <si>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</si>
  <si>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</si>
  <si>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</si>
  <si>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</si>
  <si>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</si>
  <si>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</si>
  <si>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</si>
  <si>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</si>
  <si>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</si>
  <si>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</si>
  <si>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</si>
  <si>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</si>
  <si>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</si>
  <si>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</si>
  <si>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</si>
  <si>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</si>
  <si>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</si>
  <si>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</si>
  <si>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</si>
  <si>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</si>
  <si>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</si>
  <si>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</si>
  <si>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</si>
  <si>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</si>
  <si>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</si>
  <si>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</si>
  <si>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</si>
  <si>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</si>
  <si>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</si>
  <si>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</si>
  <si>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</si>
  <si>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</si>
  <si>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</si>
  <si>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</si>
  <si>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</si>
  <si>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</si>
  <si>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</si>
  <si>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</si>
  <si>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</si>
  <si>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</si>
  <si>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</si>
  <si>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</si>
  <si>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</si>
  <si>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</si>
  <si>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</si>
  <si>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</si>
  <si>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</si>
  <si>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</si>
  <si>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</si>
  <si>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</si>
  <si>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</si>
  <si>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</si>
  <si>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</si>
  <si>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</si>
  <si>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</si>
  <si>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</si>
  <si>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</si>
  <si>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</si>
  <si>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</si>
  <si>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</si>
  <si>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</si>
  <si>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</si>
  <si>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</si>
  <si>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</si>
  <si>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</si>
  <si>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</si>
  <si>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</si>
  <si>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</si>
  <si>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</si>
  <si>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</si>
  <si>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</si>
  <si>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</si>
  <si>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</si>
  <si>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</si>
  <si>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</si>
  <si>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</si>
  <si>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</si>
  <si>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</si>
  <si>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</si>
  <si>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</si>
  <si>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</si>
  <si>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</si>
  <si>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</si>
  <si>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</si>
  <si>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</si>
  <si>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</si>
  <si>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</si>
  <si>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</si>
  <si>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</si>
  <si>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</si>
  <si>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</si>
  <si>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</si>
  <si>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</si>
  <si>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</si>
  <si>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</si>
  <si>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</si>
  <si>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</si>
  <si>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</si>
  <si>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</si>
  <si>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</si>
  <si>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</si>
  <si>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</si>
  <si>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</si>
  <si>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</si>
  <si>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</si>
  <si>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</si>
  <si>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</si>
  <si>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</si>
  <si>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</si>
  <si>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</si>
  <si>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</si>
  <si>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</si>
  <si>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</si>
  <si>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</si>
  <si>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</si>
  <si>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</si>
  <si>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</si>
  <si>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</si>
  <si>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</si>
  <si>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</si>
  <si>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</si>
  <si>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</si>
  <si>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</si>
  <si>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</si>
  <si>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</si>
  <si>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</si>
  <si>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</si>
  <si>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</si>
  <si>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</si>
  <si>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</si>
  <si>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</si>
  <si>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</si>
  <si>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</si>
  <si>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</si>
  <si>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</si>
  <si>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</si>
  <si>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</si>
  <si>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</si>
  <si>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</si>
  <si>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</si>
  <si>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</si>
  <si>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</si>
  <si>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</si>
  <si>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</si>
  <si>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</si>
  <si>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</si>
  <si>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</si>
  <si>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</si>
  <si>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</si>
  <si>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</si>
  <si>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</si>
  <si>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</si>
  <si>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</si>
  <si>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</si>
  <si>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</si>
  <si>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</si>
  <si>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</si>
  <si>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</si>
  <si>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</si>
  <si>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</si>
  <si>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</si>
  <si>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</si>
  <si>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</si>
  <si>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</si>
  <si>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</si>
  <si>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</si>
  <si>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</si>
  <si>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</si>
  <si>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</si>
  <si>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</si>
  <si>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</si>
  <si>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</si>
  <si>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</si>
  <si>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</si>
  <si>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</si>
  <si>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</si>
  <si>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</si>
  <si>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</si>
  <si>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</si>
  <si>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</si>
  <si>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</si>
  <si>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</si>
  <si>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</si>
  <si>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</si>
  <si>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</si>
  <si>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</si>
  <si>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</si>
  <si>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</si>
  <si>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</si>
  <si>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</si>
  <si>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</si>
  <si>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</si>
  <si>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</si>
  <si>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</si>
  <si>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</si>
  <si>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</si>
  <si>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</si>
  <si>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</si>
  <si>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</si>
  <si>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</si>
  <si>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</si>
  <si>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</si>
  <si>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</si>
  <si>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</si>
  <si>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</si>
  <si>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</si>
  <si>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</si>
  <si>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</si>
  <si>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</si>
  <si>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</si>
  <si>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</si>
  <si>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</si>
  <si>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</si>
  <si>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</si>
  <si>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</si>
  <si>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</si>
  <si>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</si>
  <si>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</si>
  <si>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</si>
  <si>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</si>
  <si>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</si>
  <si>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</si>
  <si>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</si>
  <si>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</si>
  <si>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</si>
  <si>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</si>
  <si>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</si>
  <si>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</si>
  <si>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</si>
  <si>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</si>
  <si>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</si>
  <si>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</si>
  <si>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</si>
  <si>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</si>
  <si>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</si>
  <si>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</si>
  <si>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</si>
  <si>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</si>
  <si>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</si>
  <si>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</si>
  <si>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</si>
  <si>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</si>
  <si>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</si>
  <si>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</si>
  <si>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</si>
  <si>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</si>
  <si>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</si>
  <si>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</si>
  <si>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</si>
  <si>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</si>
  <si>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</si>
  <si>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</si>
  <si>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</si>
  <si>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</si>
  <si>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</si>
  <si>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</si>
  <si>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</si>
  <si>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</si>
  <si>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</si>
  <si>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</si>
  <si>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</si>
  <si>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</si>
  <si>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</si>
  <si>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</si>
  <si>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</si>
  <si>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</si>
  <si>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</si>
  <si>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</si>
  <si>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</si>
  <si>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</si>
  <si>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</si>
  <si>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</si>
  <si>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</si>
  <si>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</si>
  <si>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</si>
  <si>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</si>
  <si>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</si>
  <si>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</si>
  <si>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</si>
  <si>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</si>
  <si>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</si>
  <si>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</si>
  <si>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</si>
  <si>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</si>
  <si>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</si>
  <si>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</si>
  <si>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</si>
  <si>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</si>
  <si>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</si>
  <si>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</si>
  <si>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</si>
  <si>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</si>
  <si>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</si>
  <si>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</si>
  <si>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</si>
  <si>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</si>
  <si>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</si>
  <si>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</si>
  <si>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</si>
  <si>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</si>
  <si>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</si>
  <si>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</si>
  <si>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</si>
  <si>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</si>
  <si>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</si>
  <si>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</si>
  <si>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</si>
  <si>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</si>
  <si>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</si>
  <si>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</si>
  <si>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</si>
  <si>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</si>
  <si>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</si>
  <si>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</si>
  <si>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</si>
  <si>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</si>
  <si>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</si>
  <si>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</si>
  <si>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</si>
  <si>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</si>
  <si>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</si>
  <si>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</si>
  <si>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</si>
  <si>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</si>
  <si>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</si>
  <si>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</si>
  <si>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</si>
  <si>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</si>
  <si>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</si>
  <si>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</si>
  <si>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</si>
  <si>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</si>
  <si>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</si>
  <si>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</si>
  <si>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</si>
  <si>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</si>
  <si>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</si>
  <si>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</si>
  <si>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</si>
  <si>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</si>
  <si>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</si>
  <si>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</si>
  <si>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</si>
  <si>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</si>
  <si>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</si>
  <si>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</si>
  <si>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</si>
  <si>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</si>
  <si>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</si>
  <si>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</si>
  <si>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</si>
  <si>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</si>
  <si>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</si>
  <si>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</si>
  <si>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</si>
  <si>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</si>
  <si>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</si>
  <si>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</si>
  <si>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</si>
  <si>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</si>
  <si>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</si>
  <si>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</si>
  <si>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</si>
  <si>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</si>
  <si>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</si>
  <si>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</si>
  <si>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</si>
  <si>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</si>
  <si>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</si>
  <si>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</si>
  <si>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</si>
  <si>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</si>
  <si>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</si>
  <si>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</si>
  <si>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</si>
  <si>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</si>
  <si>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</si>
  <si>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</si>
  <si>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</si>
  <si>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</si>
  <si>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</si>
  <si>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</si>
  <si>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</si>
  <si>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</si>
  <si>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</si>
  <si>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</si>
  <si>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</si>
  <si>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</si>
  <si>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</si>
  <si>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</si>
  <si>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</si>
  <si>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</si>
  <si>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</si>
  <si>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</si>
  <si>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</si>
  <si>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</si>
  <si>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</si>
  <si>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</si>
  <si>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</si>
  <si>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</si>
  <si>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</si>
  <si>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</si>
  <si>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</si>
  <si>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</si>
  <si>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</si>
  <si>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</si>
  <si>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</si>
  <si>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</si>
  <si>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</si>
  <si>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</si>
  <si>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</si>
  <si>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</si>
  <si>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</si>
  <si>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</si>
  <si>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</si>
  <si>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</si>
  <si>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</si>
  <si>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</si>
  <si>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</si>
  <si>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</si>
  <si>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</si>
  <si>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</si>
  <si>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</si>
  <si>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</si>
  <si>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</si>
  <si>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</si>
  <si>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</si>
  <si>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</si>
  <si>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</si>
  <si>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</si>
  <si>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</si>
  <si>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</si>
  <si>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</si>
  <si>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</si>
  <si>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</si>
  <si>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</si>
  <si>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</si>
  <si>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</si>
  <si>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</si>
  <si>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</si>
  <si>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</si>
  <si>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</si>
  <si>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</si>
  <si>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</si>
  <si>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</si>
  <si>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</si>
  <si>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</si>
  <si>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</si>
  <si>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</si>
  <si>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</si>
  <si>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</si>
  <si>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</si>
  <si>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</si>
  <si>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</si>
  <si>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</si>
  <si>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</si>
  <si>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</si>
  <si>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</si>
  <si>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</si>
  <si>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</si>
  <si>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</si>
  <si>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</si>
  <si>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</si>
  <si>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</si>
  <si>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</si>
  <si>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</si>
  <si>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</si>
  <si>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</si>
  <si>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</si>
  <si>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</si>
  <si>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</si>
  <si>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</si>
  <si>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</si>
  <si>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</si>
  <si>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</si>
  <si>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</si>
  <si>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</si>
  <si>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</si>
  <si>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</si>
  <si>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</si>
  <si>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</si>
  <si>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</si>
  <si>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</si>
  <si>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</si>
  <si>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</si>
  <si>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</si>
  <si>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</si>
  <si>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</si>
  <si>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</si>
  <si>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</si>
  <si>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</si>
  <si>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</si>
  <si>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</si>
  <si>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</si>
  <si>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</si>
  <si>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</si>
  <si>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</si>
  <si>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</si>
  <si>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</si>
  <si>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</si>
  <si>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</si>
  <si>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</si>
  <si>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</si>
  <si>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</si>
  <si>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</si>
  <si>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</si>
  <si>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</si>
  <si>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</si>
  <si>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</si>
  <si>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</si>
  <si>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</si>
  <si>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</si>
  <si>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</si>
  <si>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</si>
  <si>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</si>
  <si>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</si>
  <si>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</si>
  <si>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</si>
  <si>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</si>
  <si>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</si>
  <si>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</si>
  <si>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</si>
  <si>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</si>
  <si>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</si>
  <si>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</si>
  <si>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</si>
  <si>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</si>
  <si>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</si>
  <si>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</si>
  <si>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</si>
  <si>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</si>
  <si>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</si>
  <si>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</si>
  <si>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</si>
  <si>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</si>
  <si>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</si>
  <si>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</si>
  <si>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</si>
  <si>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</si>
  <si>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</si>
  <si>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</si>
  <si>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</si>
  <si>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</si>
  <si>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</si>
  <si>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</si>
  <si>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</si>
  <si>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</si>
  <si>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</si>
  <si>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</si>
  <si>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</si>
  <si>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</si>
  <si>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</si>
  <si>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</si>
  <si>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</si>
  <si>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</si>
  <si>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</si>
  <si>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</si>
  <si>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</si>
  <si>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</si>
  <si>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</si>
  <si>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</si>
  <si>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</si>
  <si>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</si>
  <si>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</si>
  <si>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</si>
  <si>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</si>
  <si>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</si>
  <si>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</si>
  <si>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</si>
  <si>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</si>
  <si>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</si>
  <si>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</si>
  <si>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</si>
  <si>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</si>
  <si>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</si>
  <si>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</si>
  <si>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</si>
  <si>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</si>
  <si>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</si>
  <si>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</si>
  <si>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</si>
  <si>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</si>
  <si>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</si>
  <si>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</si>
  <si>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</si>
  <si>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</si>
  <si>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</si>
  <si>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</si>
  <si>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</si>
  <si>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</si>
  <si>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</si>
  <si>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</si>
  <si>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</si>
  <si>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</si>
  <si>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</si>
  <si>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</si>
  <si>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</si>
  <si>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</si>
  <si>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</si>
  <si>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</si>
  <si>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</si>
  <si>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</si>
  <si>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</si>
  <si>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</si>
  <si>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</si>
  <si>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</si>
  <si>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</si>
  <si>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</si>
  <si>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</si>
  <si>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</si>
  <si>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</si>
  <si>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</si>
  <si>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</si>
  <si>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</si>
  <si>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</si>
  <si>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</si>
  <si>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</si>
  <si>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</si>
  <si>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</si>
  <si>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</si>
  <si>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</si>
  <si>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</si>
  <si>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</si>
  <si>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</si>
  <si>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</si>
  <si>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</si>
  <si>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</si>
  <si>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</si>
  <si>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</si>
  <si>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</si>
  <si>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</si>
  <si>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</si>
  <si>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</si>
  <si>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</si>
  <si>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</si>
  <si>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</si>
  <si>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</si>
  <si>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</si>
  <si>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</si>
  <si>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</si>
  <si>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</si>
  <si>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</si>
  <si>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</si>
  <si>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</si>
  <si>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</si>
  <si>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</si>
  <si>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</si>
  <si>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</si>
  <si>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</si>
  <si>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</si>
  <si>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</si>
  <si>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</si>
  <si>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</si>
  <si>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</si>
  <si>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</si>
  <si>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</si>
  <si>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</si>
  <si>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</si>
  <si>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</si>
  <si>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</si>
  <si>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</si>
  <si>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</si>
  <si>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</si>
  <si>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</si>
  <si>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</si>
  <si>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</si>
  <si>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</si>
  <si>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</si>
  <si>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</si>
  <si>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</si>
  <si>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</si>
  <si>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</si>
  <si>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</si>
  <si>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</si>
  <si>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</si>
  <si>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</si>
  <si>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</si>
  <si>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</si>
  <si>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</si>
  <si>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</si>
  <si>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</si>
  <si>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</si>
  <si>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</si>
  <si>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</si>
  <si>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</si>
  <si>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</si>
  <si>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</si>
  <si>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</si>
  <si>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</si>
  <si>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</si>
  <si>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</si>
  <si>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</si>
  <si>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</si>
  <si>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</si>
  <si>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</si>
  <si>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</si>
  <si>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</si>
  <si>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</si>
  <si>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</si>
  <si>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</si>
  <si>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</si>
  <si>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</si>
  <si>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</si>
  <si>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</si>
  <si>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</si>
  <si>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</si>
  <si>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</si>
  <si>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</si>
  <si>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</si>
  <si>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</si>
  <si>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</si>
  <si>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</si>
  <si>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</si>
  <si>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</si>
  <si>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</si>
  <si>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</si>
  <si>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</si>
  <si>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</si>
  <si>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</si>
  <si>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</si>
  <si>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</si>
  <si>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</si>
  <si>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</si>
  <si>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</si>
  <si>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</si>
  <si>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</si>
  <si>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</si>
  <si>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</si>
  <si>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</si>
  <si>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</si>
  <si>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</si>
  <si>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</si>
  <si>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</si>
  <si>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</si>
  <si>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</si>
  <si>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</si>
  <si>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</si>
  <si>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</si>
  <si>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</si>
  <si>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</si>
  <si>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</si>
  <si>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</si>
  <si>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</si>
  <si>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</si>
  <si>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</si>
  <si>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</si>
  <si>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</si>
  <si>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</si>
  <si>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</si>
  <si>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</si>
  <si>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</si>
  <si>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</si>
  <si>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</si>
  <si>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</si>
  <si>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</si>
  <si>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</si>
  <si>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</si>
  <si>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</si>
  <si>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</si>
  <si>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</si>
  <si>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</si>
  <si>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</si>
  <si>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</si>
  <si>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</si>
  <si>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</si>
  <si>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</si>
  <si>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</si>
  <si>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</si>
  <si>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</si>
  <si>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</si>
  <si>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</si>
  <si>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</si>
  <si>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</si>
  <si>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</si>
  <si>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</si>
  <si>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</si>
  <si>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</si>
  <si>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</si>
  <si>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</si>
  <si>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</si>
  <si>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</si>
  <si>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</si>
  <si>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</si>
  <si>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</si>
  <si>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</si>
  <si>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</si>
  <si>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</si>
  <si>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</si>
  <si>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</si>
  <si>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</si>
  <si>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</si>
  <si>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</si>
  <si>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</si>
  <si>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</si>
  <si>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</si>
  <si>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</si>
  <si>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</si>
  <si>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</si>
  <si>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</si>
  <si>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</si>
  <si>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</si>
  <si>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</si>
  <si>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</si>
  <si>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</si>
  <si>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</si>
  <si>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</si>
  <si>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</si>
  <si>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</si>
  <si>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</si>
  <si>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</si>
  <si>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</si>
  <si>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</si>
  <si>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</si>
  <si>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</si>
  <si>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</si>
  <si>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</si>
  <si>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</si>
  <si>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</si>
  <si>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</si>
  <si>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</si>
  <si>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</si>
  <si>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</si>
  <si>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</si>
  <si>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</si>
  <si>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</si>
  <si>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</si>
  <si>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</si>
  <si>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</si>
  <si>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</si>
  <si>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</si>
  <si>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</si>
  <si>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</si>
  <si>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</si>
  <si>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</si>
  <si>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</si>
  <si>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</si>
  <si>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</si>
  <si>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</si>
  <si>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</si>
  <si>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</si>
  <si>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</si>
  <si>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</si>
  <si>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</si>
  <si>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</si>
  <si>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</si>
  <si>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</si>
  <si>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</si>
  <si>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</si>
  <si>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</si>
  <si>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</si>
  <si>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</si>
  <si>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</si>
  <si>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</si>
  <si>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</si>
  <si>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</si>
  <si>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</si>
  <si>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</si>
  <si>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</si>
  <si>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</si>
  <si>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</si>
  <si>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</si>
  <si>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</si>
  <si>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</si>
  <si>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</si>
  <si>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</si>
  <si>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</si>
  <si>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</si>
  <si>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</si>
  <si>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</si>
  <si>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</si>
  <si>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</si>
  <si>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</si>
  <si>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</si>
  <si>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</si>
  <si>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</si>
  <si>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</si>
  <si>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</si>
  <si>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</si>
  <si>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</si>
  <si>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</si>
  <si>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</si>
  <si>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</si>
  <si>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</si>
  <si>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</si>
  <si>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</si>
  <si>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</si>
  <si>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</si>
  <si>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</si>
  <si>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</si>
  <si>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</si>
  <si>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</si>
  <si>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</si>
  <si>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</si>
  <si>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</si>
  <si>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</si>
  <si>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</si>
  <si>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</si>
  <si>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</si>
  <si>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</si>
  <si>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</si>
  <si>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</si>
  <si>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</si>
  <si>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</si>
  <si>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</si>
  <si>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</si>
  <si>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</si>
  <si>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</si>
  <si>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</si>
  <si>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</si>
  <si>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</si>
  <si>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</si>
  <si>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</si>
  <si>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</si>
  <si>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</si>
  <si>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</si>
  <si>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</si>
  <si>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</si>
  <si>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</si>
  <si>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</si>
  <si>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</si>
  <si>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</si>
  <si>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</si>
  <si>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</si>
  <si>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</si>
  <si>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</si>
  <si>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</si>
  <si>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</si>
  <si>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</si>
  <si>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</si>
  <si>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</si>
  <si>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</si>
  <si>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</si>
  <si>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</si>
  <si>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</si>
  <si>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</si>
  <si>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</si>
  <si>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</si>
  <si>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</si>
  <si>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</si>
  <si>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</si>
  <si>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</si>
  <si>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</si>
  <si>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</si>
  <si>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</si>
  <si>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</si>
  <si>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</si>
  <si>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</si>
  <si>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</si>
  <si>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</si>
  <si>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</si>
  <si>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</si>
  <si>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</si>
  <si>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</si>
  <si>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06156230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</si>
  <si>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</si>
  <si>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</si>
  <si>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</si>
  <si>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MEOUGE</t>
  </si>
  <si>
    <t xml:space="preserve">NOM_PRELEV_DETERM</t>
  </si>
  <si>
    <t xml:space="preserve">AQUASCOP BIOLOGIE site de Monptellier</t>
  </si>
  <si>
    <t xml:space="preserve">LB_STATION</t>
  </si>
  <si>
    <t xml:space="preserve">MEOUGE A ANTONAVES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</si>
  <si>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</si>
  <si>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</si>
  <si>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</si>
  <si>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</si>
  <si>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IBMR-19-M80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</si>
  <si>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</si>
  <si>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</si>
  <si>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</si>
  <si>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</si>
  <si>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</si>
  <si>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</si>
  <si>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</si>
  <si>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</si>
  <si>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</si>
  <si>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</si>
  <si>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</si>
  <si>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</si>
  <si>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</si>
  <si>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</si>
  <si>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</si>
  <si>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</si>
  <si>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</si>
  <si>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</si>
  <si>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</si>
  <si>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</si>
  <si>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</si>
  <si>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</si>
  <si>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</si>
  <si>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</si>
  <si>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</si>
  <si>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</si>
  <si>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</si>
  <si>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</si>
  <si>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</si>
  <si>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</si>
  <si>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</si>
  <si>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</si>
  <si>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</si>
  <si>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</si>
  <si>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</si>
  <si>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</si>
  <si>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</si>
  <si>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</si>
  <si>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</si>
  <si>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</si>
  <si>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</si>
  <si>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</si>
  <si>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</si>
  <si>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</si>
  <si>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</si>
  <si>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</si>
  <si>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</si>
  <si>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</si>
  <si>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</si>
  <si>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</si>
  <si>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</si>
  <si>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</si>
  <si>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</si>
  <si>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</si>
  <si>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</si>
  <si>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</si>
  <si>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</si>
  <si>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</si>
  <si>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</si>
  <si>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</si>
  <si>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</si>
  <si>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</si>
  <si>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</si>
  <si>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</si>
  <si>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</si>
  <si>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</si>
  <si>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</si>
  <si>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</si>
  <si>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</si>
  <si>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</si>
  <si>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</si>
  <si>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</si>
  <si>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</si>
  <si>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</si>
  <si>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</si>
  <si>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</si>
  <si>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</si>
  <si>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Débit inférieur à celui du dernier relevé</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</si>
  <si>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</si>
  <si>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</si>
  <si>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</si>
  <si>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</si>
  <si>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</si>
  <si>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</si>
  <si>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</si>
  <si>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</si>
  <si>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</si>
  <si>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</si>
  <si>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</si>
  <si>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 (Symplocastrum)</t>
  </si>
  <si>
    <t xml:space="preserve">Symplocastrum</t>
  </si>
  <si>
    <t xml:space="preserve">NEWCOD (Pohlia)</t>
  </si>
  <si>
    <t xml:space="preserve">Pohlia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</si>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</sst>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91" colorId="64" zoomScale="90" zoomScaleNormal="90" zoomScalePageLayoutView="100" workbookViewId="0">
      <selection pane="topLeft" activeCell="C110" activeCellId="0" sqref="C11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924012</v>
      </c>
      <c r="G10" s="25"/>
      <c r="H10" s="25"/>
    </row>
    <row r="11" customFormat="false" ht="15" hidden="false" customHeight="false" outlineLevel="0" collapsed="false">
      <c r="A11" s="26" t="s">
        <v>5183</v>
      </c>
      <c r="B11" s="30" t="n">
        <v>43684</v>
      </c>
      <c r="D11" s="26" t="s">
        <v>5184</v>
      </c>
      <c r="E11" s="29" t="n">
        <v>6356542</v>
      </c>
      <c r="G11" s="25"/>
      <c r="H11" s="25"/>
    </row>
    <row r="12" customFormat="false" ht="15" hidden="false" customHeight="false" outlineLevel="0" collapsed="false">
      <c r="A12" s="26" t="s">
        <v>5185</v>
      </c>
      <c r="B12" s="29" t="s">
        <v>5186</v>
      </c>
      <c r="D12" s="26" t="s">
        <v>5187</v>
      </c>
      <c r="E12" s="29" t="n">
        <v>924078</v>
      </c>
      <c r="G12" s="25"/>
      <c r="H12" s="25"/>
    </row>
    <row r="13" customFormat="false" ht="17.25" hidden="false" customHeight="true" outlineLevel="0" collapsed="false">
      <c r="A13" s="12"/>
      <c r="B13" s="31"/>
      <c r="D13" s="26" t="s">
        <v>5188</v>
      </c>
      <c r="E13" s="29" t="n">
        <v>6356464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924012</v>
      </c>
    </row>
    <row r="18" customFormat="false" ht="15" hidden="false" customHeight="false" outlineLevel="0" collapsed="false">
      <c r="A18" s="36"/>
      <c r="B18" s="37" t="s">
        <v>5196</v>
      </c>
      <c r="C18" s="38" t="n">
        <f aca="false">E11</f>
        <v>6356542</v>
      </c>
    </row>
    <row r="19" customFormat="false" ht="15" hidden="false" customHeight="false" outlineLevel="0" collapsed="false">
      <c r="A19" s="33" t="s">
        <v>5197</v>
      </c>
      <c r="B19" s="39" t="n">
        <v>533</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9.4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39</v>
      </c>
      <c r="D35" s="52" t="s">
        <v>5215</v>
      </c>
      <c r="E35" s="53" t="n">
        <v>61</v>
      </c>
    </row>
    <row r="36" s="56" customFormat="true" ht="15" hidden="false" customHeight="true" outlineLevel="0" collapsed="false">
      <c r="A36" s="54" t="s">
        <v>5216</v>
      </c>
      <c r="B36" s="34" t="n">
        <v>43</v>
      </c>
      <c r="C36" s="50"/>
      <c r="D36" s="55" t="s">
        <v>5217</v>
      </c>
      <c r="E36" s="34" t="n">
        <v>57</v>
      </c>
    </row>
    <row r="37" s="56" customFormat="true" ht="15" hidden="false" customHeight="true" outlineLevel="0" collapsed="false">
      <c r="A37" s="54" t="s">
        <v>5218</v>
      </c>
      <c r="B37" s="34" t="n">
        <v>8.6</v>
      </c>
      <c r="C37" s="50"/>
      <c r="D37" s="55" t="s">
        <v>5219</v>
      </c>
      <c r="E37" s="34" t="n">
        <v>10</v>
      </c>
    </row>
    <row r="38" s="56" customFormat="true" ht="15" hidden="false" customHeight="true" outlineLevel="0" collapsed="false">
      <c r="A38" s="54" t="s">
        <v>5220</v>
      </c>
      <c r="B38" s="34" t="n">
        <v>1</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2</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c r="C57" s="50"/>
      <c r="D57" s="19" t="s">
        <v>5237</v>
      </c>
      <c r="E57" s="61"/>
    </row>
    <row r="58" s="17" customFormat="true" ht="15" hidden="false" customHeight="false" outlineLevel="0" collapsed="false">
      <c r="A58" s="33" t="s">
        <v>5238</v>
      </c>
      <c r="B58" s="62" t="n">
        <v>5</v>
      </c>
      <c r="C58" s="50"/>
      <c r="D58" s="26" t="s">
        <v>5238</v>
      </c>
      <c r="E58" s="62" t="n">
        <v>5</v>
      </c>
    </row>
    <row r="59" s="17" customFormat="true" ht="15" hidden="false" customHeight="false" outlineLevel="0" collapsed="false">
      <c r="A59" s="33" t="s">
        <v>5239</v>
      </c>
      <c r="B59" s="62"/>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5</v>
      </c>
      <c r="C67" s="50"/>
      <c r="D67" s="26" t="s">
        <v>5245</v>
      </c>
      <c r="E67" s="62" t="n">
        <v>2</v>
      </c>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2</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3</v>
      </c>
      <c r="C84" s="50"/>
      <c r="D84" s="26" t="s">
        <v>5258</v>
      </c>
      <c r="E84" s="62" t="n">
        <v>3</v>
      </c>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t="n">
        <v>0.01</v>
      </c>
      <c r="E97" s="82" t="n">
        <v>0.01</v>
      </c>
      <c r="F97" s="82" t="s">
        <v>5275</v>
      </c>
      <c r="G97" s="83"/>
      <c r="H97" s="84"/>
    </row>
    <row r="98" customFormat="false" ht="15" hidden="false" customHeight="false" outlineLevel="0" collapsed="false">
      <c r="A98" s="78" t="s">
        <v>969</v>
      </c>
      <c r="B98" s="79" t="str">
        <f aca="false">IF(A98="NEWCOD",IF(ISBLANK(G98),"renseigner le champ 'Nouveau taxon'",G98),VLOOKUP(A98,'Ref Taxo'!A:B,2,FALSE()))</f>
        <v>Chara vulgaris</v>
      </c>
      <c r="C98" s="80" t="n">
        <f aca="false">IF(A98="NEWCOD",IF(ISBLANK(H98),"NoCod",H98),VLOOKUP(A98,'Ref Taxo'!A:D,4,FALSE()))</f>
        <v>5261</v>
      </c>
      <c r="D98" s="81" t="n">
        <v>0.01</v>
      </c>
      <c r="E98" s="82" t="n">
        <v>0.01</v>
      </c>
      <c r="F98" s="82" t="s">
        <v>5275</v>
      </c>
      <c r="G98" s="85"/>
      <c r="H98" s="86"/>
    </row>
    <row r="99" customFormat="false" ht="15" hidden="false" customHeight="false" outlineLevel="0" collapsed="false">
      <c r="A99" s="78" t="s">
        <v>988</v>
      </c>
      <c r="B99" s="79" t="str">
        <f aca="false">IF(A99="NEWCOD",IF(ISBLANK(G99),"renseigner le champ 'Nouveau taxon'",G99),VLOOKUP(A99,'Ref Taxo'!A:B,2,FALSE()))</f>
        <v>Chaetophora</v>
      </c>
      <c r="C99" s="80" t="n">
        <f aca="false">IF(A99="NEWCOD",IF(ISBLANK(H99),"NoCod",H99),VLOOKUP(A99,'Ref Taxo'!A:D,4,FALSE()))</f>
        <v>1117</v>
      </c>
      <c r="D99" s="81" t="n">
        <v>0.01</v>
      </c>
      <c r="E99" s="82" t="n">
        <v>0.01</v>
      </c>
      <c r="F99" s="82" t="s">
        <v>5275</v>
      </c>
      <c r="G99" s="85"/>
      <c r="H99" s="86"/>
    </row>
    <row r="100" customFormat="false" ht="15" hidden="false" customHeight="false" outlineLevel="0" collapsed="false">
      <c r="A100" s="78" t="s">
        <v>5276</v>
      </c>
      <c r="B100" s="79" t="s">
        <v>5277</v>
      </c>
      <c r="C100" s="80" t="n">
        <v>45005</v>
      </c>
      <c r="D100" s="81" t="n">
        <v>0.02</v>
      </c>
      <c r="E100" s="82"/>
      <c r="F100" s="82" t="s">
        <v>5275</v>
      </c>
      <c r="G100" s="85"/>
      <c r="H100" s="86"/>
    </row>
    <row r="101" customFormat="false" ht="15" hidden="false" customHeight="false" outlineLevel="0" collapsed="false">
      <c r="A101" s="78" t="s">
        <v>4130</v>
      </c>
      <c r="B101" s="79" t="str">
        <f aca="false">IF(A101="NEWCOD",IF(ISBLANK(G101),"renseigner le champ 'Nouveau taxon'",G101),VLOOKUP(A101,'Ref Taxo'!A:B,2,FALSE()))</f>
        <v>Rivularia</v>
      </c>
      <c r="C101" s="80" t="n">
        <f aca="false">IF(A101="NEWCOD",IF(ISBLANK(H101),"NoCod",H101),VLOOKUP(A101,'Ref Taxo'!A:D,4,FALSE()))</f>
        <v>6300</v>
      </c>
      <c r="D101" s="81" t="n">
        <v>0.01</v>
      </c>
      <c r="E101" s="82"/>
      <c r="F101" s="82" t="s">
        <v>5275</v>
      </c>
      <c r="G101" s="85"/>
      <c r="H101" s="86"/>
    </row>
    <row r="102" customFormat="false" ht="15" hidden="false" customHeight="false" outlineLevel="0" collapsed="false">
      <c r="A102" s="78" t="s">
        <v>4683</v>
      </c>
      <c r="B102" s="79" t="str">
        <f aca="false">IF(A102="NEWCOD",IF(ISBLANK(G102),"renseigner le champ 'Nouveau taxon'",G102),VLOOKUP(A102,'Ref Taxo'!A:B,2,FALSE()))</f>
        <v>Spirogyra</v>
      </c>
      <c r="C102" s="80" t="n">
        <f aca="false">IF(A102="NEWCOD",IF(ISBLANK(H102),"NoCod",H102),VLOOKUP(A102,'Ref Taxo'!A:D,4,FALSE()))</f>
        <v>1147</v>
      </c>
      <c r="D102" s="81" t="n">
        <v>0.2</v>
      </c>
      <c r="E102" s="82" t="n">
        <v>0.3</v>
      </c>
      <c r="F102" s="82" t="s">
        <v>5275</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c r="E103" s="82" t="n">
        <v>0.02</v>
      </c>
      <c r="F103" s="82" t="s">
        <v>5275</v>
      </c>
      <c r="G103" s="85"/>
      <c r="H103" s="86"/>
    </row>
    <row r="104" customFormat="false" ht="15" hidden="false" customHeight="false" outlineLevel="0" collapsed="false">
      <c r="A104" s="78" t="s">
        <v>470</v>
      </c>
      <c r="B104" s="79" t="str">
        <f aca="false">IF(A104="NEWCOD",IF(ISBLANK(G104),"renseigner le champ 'Nouveau taxon'",G104),VLOOKUP(A104,'Ref Taxo'!A:B,2,FALSE()))</f>
        <v>Brachythecium rivulare</v>
      </c>
      <c r="C104" s="80" t="n">
        <f aca="false">IF(A104="NEWCOD",IF(ISBLANK(H104),"NoCod",H104),VLOOKUP(A104,'Ref Taxo'!A:D,4,FALSE()))</f>
        <v>1260</v>
      </c>
      <c r="D104" s="81" t="n">
        <v>0.01</v>
      </c>
      <c r="E104" s="82"/>
      <c r="F104" s="82" t="s">
        <v>5275</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c r="F105" s="82" t="s">
        <v>5275</v>
      </c>
      <c r="G105" s="85"/>
      <c r="H105" s="86"/>
    </row>
    <row r="106" customFormat="false" ht="15" hidden="false" customHeight="false" outlineLevel="0" collapsed="false">
      <c r="A106" s="78" t="s">
        <v>1413</v>
      </c>
      <c r="B106" s="79" t="str">
        <f aca="false">IF(A106="NEWCOD",IF(ISBLANK(G106),"renseigner le champ 'Nouveau taxon'",G106),VLOOKUP(A106,'Ref Taxo'!A:B,2,FALSE()))</f>
        <v>Didymodon tophaceus</v>
      </c>
      <c r="C106" s="80" t="n">
        <f aca="false">IF(A106="NEWCOD",IF(ISBLANK(H106),"NoCod",H106),VLOOKUP(A106,'Ref Taxo'!A:D,4,FALSE()))</f>
        <v>19619</v>
      </c>
      <c r="D106" s="81" t="n">
        <v>0.01</v>
      </c>
      <c r="E106" s="82"/>
      <c r="F106" s="82" t="s">
        <v>5275</v>
      </c>
      <c r="G106" s="85"/>
      <c r="H106" s="86"/>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c r="E107" s="82" t="n">
        <v>0.01</v>
      </c>
      <c r="F107" s="82" t="s">
        <v>5275</v>
      </c>
      <c r="G107" s="85"/>
      <c r="H107" s="86"/>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0.01</v>
      </c>
      <c r="E108" s="82"/>
      <c r="F108" s="82" t="s">
        <v>5275</v>
      </c>
      <c r="G108" s="85"/>
      <c r="H108" s="86"/>
    </row>
    <row r="109" customFormat="false" ht="15" hidden="false" customHeight="false" outlineLevel="0" collapsed="false">
      <c r="A109" s="78" t="s">
        <v>5278</v>
      </c>
      <c r="B109" s="79" t="s">
        <v>5279</v>
      </c>
      <c r="C109" s="80" t="n">
        <v>34943</v>
      </c>
      <c r="D109" s="81" t="n">
        <v>0.01</v>
      </c>
      <c r="E109" s="82"/>
      <c r="F109" s="82" t="s">
        <v>5275</v>
      </c>
      <c r="G109" s="85"/>
      <c r="H109" s="86"/>
    </row>
    <row r="110" customFormat="false" ht="15" hidden="false" customHeight="false" outlineLevel="0" collapsed="false">
      <c r="A110" s="78" t="s">
        <v>3321</v>
      </c>
      <c r="B110" s="79" t="str">
        <f aca="false">IF(A110="NEWCOD",IF(ISBLANK(G110),"renseigner le champ 'Nouveau taxon'",G110),VLOOKUP(A110,'Ref Taxo'!A:B,2,FALSE()))</f>
        <v>Palustriella commutata</v>
      </c>
      <c r="C110" s="80" t="n">
        <f aca="false">IF(A110="NEWCOD",IF(ISBLANK(H110),"NoCod",H110),VLOOKUP(A110,'Ref Taxo'!A:D,4,FALSE()))</f>
        <v>19903</v>
      </c>
      <c r="D110" s="81"/>
      <c r="E110" s="82" t="n">
        <v>0.01</v>
      </c>
      <c r="F110" s="82" t="s">
        <v>5275</v>
      </c>
      <c r="G110" s="85"/>
      <c r="H110" s="86"/>
    </row>
    <row r="111" customFormat="false" ht="1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c r="E111" s="82" t="n">
        <v>0.01</v>
      </c>
      <c r="F111" s="82" t="s">
        <v>5275</v>
      </c>
      <c r="G111" s="85"/>
      <c r="H111" s="86"/>
    </row>
    <row r="112" customFormat="false" ht="15" hidden="false" customHeight="false" outlineLevel="0" collapsed="false">
      <c r="A112" s="78" t="s">
        <v>3453</v>
      </c>
      <c r="B112" s="79" t="str">
        <f aca="false">IF(A112="NEWCOD",IF(ISBLANK(G112),"renseigner le champ 'Nouveau taxon'",G112),VLOOKUP(A112,'Ref Taxo'!A:B,2,FALSE()))</f>
        <v>Phragmites australis</v>
      </c>
      <c r="C112" s="80" t="n">
        <f aca="false">IF(A112="NEWCOD",IF(ISBLANK(H112),"NoCod",H112),VLOOKUP(A112,'Ref Taxo'!A:D,4,FALSE()))</f>
        <v>1579</v>
      </c>
      <c r="D112" s="81"/>
      <c r="E112" s="82" t="n">
        <v>0.01</v>
      </c>
      <c r="F112" s="82" t="s">
        <v>5275</v>
      </c>
      <c r="G112" s="85"/>
      <c r="H112" s="86"/>
    </row>
    <row r="113" customFormat="false" ht="15" hidden="false" customHeight="false" outlineLevel="0" collapsed="false">
      <c r="A113" s="78" t="s">
        <v>4617</v>
      </c>
      <c r="B113" s="79" t="str">
        <f aca="false">IF(A113="NEWCOD",IF(ISBLANK(G113),"renseigner le champ 'Nouveau taxon'",G113),VLOOKUP(A113,'Ref Taxo'!A:B,2,FALSE()))</f>
        <v>Sparganium erectum</v>
      </c>
      <c r="C113" s="80" t="n">
        <f aca="false">IF(A113="NEWCOD",IF(ISBLANK(H113),"NoCod",H113),VLOOKUP(A113,'Ref Taxo'!A:D,4,FALSE()))</f>
        <v>1671</v>
      </c>
      <c r="D113" s="81"/>
      <c r="E113" s="82" t="n">
        <v>0.01</v>
      </c>
      <c r="F113" s="82" t="s">
        <v>5275</v>
      </c>
      <c r="G113" s="85"/>
      <c r="H113" s="86"/>
    </row>
    <row r="114" customFormat="false" ht="15" hidden="false" customHeight="false" outlineLevel="0" collapsed="false">
      <c r="A114" s="78" t="s">
        <v>2533</v>
      </c>
      <c r="B114" s="79" t="str">
        <f aca="false">IF(A114="NEWCOD",IF(ISBLANK(G114),"renseigner le champ 'Nouveau taxon'",G114),VLOOKUP(A114,'Ref Taxo'!A:B,2,FALSE()))</f>
        <v>Juncus inflexus</v>
      </c>
      <c r="C114" s="80" t="n">
        <f aca="false">IF(A114="NEWCOD",IF(ISBLANK(H114),"NoCod",H114),VLOOKUP(A114,'Ref Taxo'!A:D,4,FALSE()))</f>
        <v>1616</v>
      </c>
      <c r="D114" s="81"/>
      <c r="E114" s="82" t="n">
        <v>0.01</v>
      </c>
      <c r="F114" s="82" t="s">
        <v>5275</v>
      </c>
      <c r="G114" s="85"/>
      <c r="H114" s="86"/>
    </row>
    <row r="115" customFormat="false" ht="15" hidden="false" customHeight="false" outlineLevel="0" collapsed="false">
      <c r="A115" s="78" t="s">
        <v>2816</v>
      </c>
      <c r="B115" s="79" t="str">
        <f aca="false">IF(A115="NEWCOD",IF(ISBLANK(G115),"renseigner le champ 'Nouveau taxon'",G115),VLOOKUP(A115,'Ref Taxo'!A:B,2,FALSE()))</f>
        <v>Lysimachia vulgaris</v>
      </c>
      <c r="C115" s="80" t="n">
        <f aca="false">IF(A115="NEWCOD",IF(ISBLANK(H115),"NoCod",H115),VLOOKUP(A115,'Ref Taxo'!A:D,4,FALSE()))</f>
        <v>1887</v>
      </c>
      <c r="D115" s="81"/>
      <c r="E115" s="82" t="n">
        <v>0.01</v>
      </c>
      <c r="F115" s="82" t="s">
        <v>5275</v>
      </c>
      <c r="G115" s="85"/>
      <c r="H115" s="86"/>
    </row>
    <row r="116" customFormat="false" ht="15" hidden="false" customHeight="false" outlineLevel="0" collapsed="false">
      <c r="A116" s="78" t="s">
        <v>1719</v>
      </c>
      <c r="B116" s="79" t="str">
        <f aca="false">IF(A116="NEWCOD",IF(ISBLANK(G116),"renseigner le champ 'Nouveau taxon'",G116),VLOOKUP(A116,'Ref Taxo'!A:B,2,FALSE()))</f>
        <v>Equisetum arvense</v>
      </c>
      <c r="C116" s="80" t="n">
        <f aca="false">IF(A116="NEWCOD",IF(ISBLANK(H116),"NoCod",H116),VLOOKUP(A116,'Ref Taxo'!A:D,4,FALSE()))</f>
        <v>1384</v>
      </c>
      <c r="D116" s="81"/>
      <c r="E116" s="82" t="n">
        <v>0.01</v>
      </c>
      <c r="F116" s="82" t="s">
        <v>5275</v>
      </c>
      <c r="G116" s="85"/>
      <c r="H116" s="86"/>
    </row>
    <row r="117" customFormat="false" ht="15" hidden="false" customHeight="false" outlineLevel="0" collapsed="false">
      <c r="A117" s="78" t="s">
        <v>1733</v>
      </c>
      <c r="B117" s="79" t="str">
        <f aca="false">IF(A117="NEWCOD",IF(ISBLANK(G117),"renseigner le champ 'Nouveau taxon'",G117),VLOOKUP(A117,'Ref Taxo'!A:B,2,FALSE()))</f>
        <v>Equisetum ramosissimum</v>
      </c>
      <c r="C117" s="80" t="n">
        <f aca="false">IF(A117="NEWCOD",IF(ISBLANK(H117),"NoCod",H117),VLOOKUP(A117,'Ref Taxo'!A:D,4,FALSE()))</f>
        <v>29992</v>
      </c>
      <c r="D117" s="81" t="n">
        <v>0.01</v>
      </c>
      <c r="E117" s="82"/>
      <c r="F117" s="82" t="s">
        <v>5275</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5275</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5275</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5275</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5275</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5275</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5275</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5275</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5275</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5275</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5275</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5275</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5275</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5273</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5296</v>
      </c>
      <c r="J6" s="105"/>
    </row>
    <row r="7" customFormat="false" ht="23.85" hidden="false" customHeight="false" outlineLevel="0" collapsed="false">
      <c r="A7" s="102" t="s">
        <v>5289</v>
      </c>
      <c r="B7" s="102" t="s">
        <v>5290</v>
      </c>
      <c r="C7" s="102" t="s">
        <v>5291</v>
      </c>
      <c r="D7" s="102" t="s">
        <v>5292</v>
      </c>
      <c r="E7" s="102" t="s">
        <v>5293</v>
      </c>
      <c r="F7" s="103" t="s">
        <v>5305</v>
      </c>
      <c r="G7" s="104" t="n">
        <v>43630</v>
      </c>
      <c r="H7" s="105" t="s">
        <v>5306</v>
      </c>
      <c r="I7" s="102" t="s">
        <v>5307</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2020-07-03T10:04:20Z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