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Hérault à Valleraugue" sheetId="6" state="visible" r:id="rId8"/>
    <sheet name="modele" sheetId="7" state="hidden" r:id="rId9"/>
    <sheet name="liste codes réf" sheetId="8" state="hidden" r:id="rId10"/>
  </sheets>
  <definedNames>
    <definedName function="false" hidden="false" localSheetId="5" name="_xlnm.Print_Area" vbProcedure="false">'Hérault à Valleraugue'!$A$1:$O$82</definedName>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'Hérault à Valleraugue'!$A$23:$J$84</definedName>
    <definedName function="false" hidden="false" localSheetId="5" name="NOM" vbProcedure="false">'Hérault à Valleraugue'!$H$1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<sst xmlns="http://schemas.openxmlformats.org/spreadsheetml/2006/main" count="7374" uniqueCount="3130">
  <si>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</si>
  <si>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</si>
  <si>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</si>
  <si>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</si>
  <si>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</si>
  <si>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</si>
  <si>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</si>
  <si>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</si>
  <si>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</si>
  <si>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</si>
  <si>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</si>
  <si>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</si>
  <si>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</si>
  <si>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</si>
  <si>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</si>
  <si>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</si>
  <si>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</si>
  <si>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</si>
  <si>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</si>
  <si>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</si>
  <si>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</si>
  <si>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</si>
  <si>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</si>
  <si>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</si>
  <si>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</si>
  <si>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</si>
  <si>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</si>
  <si>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</si>
  <si>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</si>
  <si>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</si>
  <si>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</si>
  <si>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</si>
  <si>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</si>
  <si>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</si>
  <si>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</si>
  <si>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</si>
  <si>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</si>
  <si>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</si>
  <si>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</si>
  <si>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</si>
  <si>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</si>
  <si>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</si>
  <si>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</si>
  <si>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</si>
  <si>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</si>
  <si>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</si>
  <si>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</si>
  <si>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</si>
  <si>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</si>
  <si>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</si>
  <si>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</si>
  <si>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</si>
  <si>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</si>
  <si>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</si>
  <si>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</si>
  <si>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</si>
  <si>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</si>
  <si>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</si>
  <si>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</si>
  <si>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</si>
  <si>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</si>
  <si>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</si>
  <si>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</si>
  <si>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</si>
  <si>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</si>
  <si>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</si>
  <si>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</si>
  <si>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</si>
  <si>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</si>
  <si>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</si>
  <si>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</si>
  <si>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</si>
  <si>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</si>
  <si>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</si>
  <si>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</si>
  <si>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</si>
  <si>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</si>
  <si>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</si>
  <si>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</si>
  <si>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</si>
  <si>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</si>
  <si>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</si>
  <si>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</si>
  <si>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</si>
  <si>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</si>
  <si>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</si>
  <si>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</si>
  <si>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</si>
  <si>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</si>
  <si>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</si>
  <si>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</si>
  <si>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</si>
  <si>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</si>
  <si>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</si>
  <si>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</si>
  <si>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</si>
  <si>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</si>
  <si>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</si>
  <si>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</si>
  <si>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</si>
  <si>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</si>
  <si>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</si>
  <si>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</si>
  <si>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</si>
  <si>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</si>
  <si>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</si>
  <si>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</si>
  <si>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</si>
  <si>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</si>
  <si>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</si>
  <si>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</si>
  <si>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</si>
  <si>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</si>
  <si>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</si>
  <si>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</si>
  <si>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</si>
  <si>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</si>
  <si>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</si>
  <si>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</si>
  <si>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</si>
  <si>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</si>
  <si>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</si>
  <si>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</si>
  <si>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</si>
  <si>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</si>
  <si>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</si>
  <si>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</si>
  <si>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</si>
  <si>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</si>
  <si>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</si>
  <si>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</si>
  <si>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</si>
  <si>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</si>
  <si>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</si>
  <si>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</si>
  <si>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</si>
  <si>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</si>
  <si>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</si>
  <si>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</si>
  <si>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</si>
  <si>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</si>
  <si>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</si>
  <si>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</si>
  <si>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</si>
  <si>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</si>
  <si>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</si>
  <si>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</si>
  <si>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</si>
  <si>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</si>
  <si>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</si>
  <si>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</si>
  <si>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</si>
  <si>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</si>
  <si>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</si>
  <si>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</si>
  <si>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</si>
  <si>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</si>
  <si>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</si>
  <si>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</si>
  <si>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</si>
  <si>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</si>
  <si>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</si>
  <si>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</si>
  <si>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</si>
  <si>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</si>
  <si>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</si>
  <si>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</si>
  <si>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</si>
  <si>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</si>
  <si>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</si>
  <si>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</si>
  <si>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</si>
  <si>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</si>
  <si>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</si>
  <si>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</si>
  <si>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</si>
  <si>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</si>
  <si>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</si>
  <si>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</si>
  <si>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</si>
  <si>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</si>
  <si>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</si>
  <si>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</si>
  <si>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</si>
  <si>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</si>
  <si>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</si>
  <si>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</si>
  <si>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</si>
  <si>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</si>
  <si>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</si>
  <si>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</si>
  <si>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</si>
  <si>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</si>
  <si>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</si>
  <si>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</si>
  <si>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</si>
  <si>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</si>
  <si>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</si>
  <si>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</si>
  <si>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</si>
  <si>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</si>
  <si>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</si>
  <si>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</si>
  <si>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</si>
  <si>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</si>
  <si>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</si>
  <si>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</si>
  <si>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</si>
  <si>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</si>
  <si>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</si>
  <si>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</si>
  <si>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</si>
  <si>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</si>
  <si>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</si>
  <si>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</si>
  <si>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</si>
  <si>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</si>
  <si>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</si>
  <si>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</si>
  <si>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</si>
  <si>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</si>
  <si>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</si>
  <si>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</si>
  <si>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</si>
  <si>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</si>
  <si>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</si>
  <si>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</si>
  <si>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</si>
  <si>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</si>
  <si>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</si>
  <si>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</si>
  <si>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</si>
  <si>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</si>
  <si>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</si>
  <si>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</si>
  <si>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</si>
  <si>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</si>
  <si>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</si>
  <si>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</si>
  <si>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</si>
  <si>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</si>
  <si>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</si>
  <si>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</si>
  <si>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</si>
  <si>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</si>
  <si>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</si>
  <si>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</si>
  <si>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</si>
  <si>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</si>
  <si>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</si>
  <si>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</si>
  <si>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</si>
  <si>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</si>
  <si>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</si>
  <si>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</si>
  <si>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</si>
  <si>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</si>
  <si>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</si>
  <si>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</si>
  <si>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</si>
  <si>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</si>
  <si>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</si>
  <si>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</si>
  <si>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</si>
  <si>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</si>
  <si>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</si>
  <si>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</si>
  <si>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</si>
  <si>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</si>
  <si>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</si>
  <si>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</si>
  <si>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</si>
  <si>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</si>
  <si>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</si>
  <si>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</si>
  <si>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</si>
  <si>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</si>
  <si>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</si>
  <si>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</si>
  <si>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</si>
  <si>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</si>
  <si>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</si>
  <si>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</si>
  <si>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</si>
  <si>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</si>
  <si>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</si>
  <si>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</si>
  <si>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</si>
  <si>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</si>
  <si>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</si>
  <si>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</si>
  <si>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</si>
  <si>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</si>
  <si>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</si>
  <si>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</si>
  <si>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</si>
  <si>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</si>
  <si>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</si>
  <si>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</si>
  <si>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</si>
  <si>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</si>
  <si>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</si>
  <si>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</si>
  <si>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</si>
  <si>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</si>
  <si>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</si>
  <si>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</si>
  <si>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</si>
  <si>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</si>
  <si>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</si>
  <si>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</si>
  <si>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</si>
  <si>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</si>
  <si>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</si>
  <si>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</si>
  <si>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</si>
  <si>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</si>
  <si>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</si>
  <si>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</si>
  <si>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</si>
  <si>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</si>
  <si>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</si>
  <si>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</si>
  <si>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</si>
  <si>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</si>
  <si>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</si>
  <si>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</si>
  <si>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</si>
  <si>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</si>
  <si>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</si>
  <si>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</si>
  <si>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</si>
  <si>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</si>
  <si>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</si>
  <si>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</si>
  <si>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</si>
  <si>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</si>
  <si>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</si>
  <si>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</si>
  <si>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</si>
  <si>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</si>
  <si>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</si>
  <si>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</si>
  <si>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</si>
  <si>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</si>
  <si>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</si>
  <si>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</si>
  <si>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</si>
  <si>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</si>
  <si>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</si>
  <si>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</si>
  <si>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</si>
  <si>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</si>
  <si>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</si>
  <si>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</si>
  <si>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</si>
  <si>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</si>
  <si>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</si>
  <si>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</si>
  <si>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</si>
  <si>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</si>
  <si>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</si>
  <si>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</si>
  <si>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</si>
  <si>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</si>
  <si>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</si>
  <si>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</si>
  <si>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</si>
  <si>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</si>
  <si>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</si>
  <si>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</si>
  <si>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</si>
  <si>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</si>
  <si>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</si>
  <si>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</si>
  <si>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</si>
  <si>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</si>
  <si>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</si>
  <si>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</si>
  <si>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</si>
  <si>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</si>
  <si>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</si>
  <si>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</si>
  <si>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</si>
  <si>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</si>
  <si>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</si>
  <si>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</si>
  <si>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</si>
  <si>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</si>
  <si>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</si>
  <si>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</si>
  <si>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</si>
  <si>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</si>
  <si>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</si>
  <si>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</si>
  <si>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</si>
  <si>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</si>
  <si>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</si>
  <si>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</si>
  <si>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</si>
  <si>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</si>
  <si>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</si>
  <si>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</si>
  <si>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</si>
  <si>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</si>
  <si>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</si>
  <si>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</si>
  <si>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</si>
  <si>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</si>
  <si>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</si>
  <si>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</si>
  <si>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</si>
  <si>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</si>
  <si>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</si>
  <si>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</si>
  <si>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</si>
  <si>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</si>
  <si>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</si>
  <si>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</si>
  <si>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</si>
  <si>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</si>
  <si>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</si>
  <si>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</si>
  <si>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</si>
  <si>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</si>
  <si>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</si>
  <si>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</si>
  <si>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</si>
  <si>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</si>
  <si>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</si>
  <si>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</si>
  <si>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</si>
  <si>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</si>
  <si>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</si>
  <si>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</si>
  <si>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</si>
  <si>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</si>
  <si>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</si>
  <si>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</si>
  <si>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</si>
  <si>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</si>
  <si>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</si>
  <si>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</si>
  <si>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</si>
  <si>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</si>
  <si>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</si>
  <si>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</si>
  <si>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</si>
  <si>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</si>
  <si>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</si>
  <si>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</si>
  <si>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</si>
  <si>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</si>
  <si>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</si>
  <si>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</si>
  <si>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</si>
  <si>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</si>
  <si>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</si>
  <si>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</si>
  <si>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</si>
  <si>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</si>
  <si>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</si>
  <si>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</si>
  <si>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</si>
  <si>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</si>
  <si>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</si>
  <si>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</si>
  <si>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</si>
  <si>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</si>
  <si>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</si>
  <si>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</si>
  <si>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</si>
  <si>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</si>
  <si>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</si>
  <si>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</si>
  <si>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</si>
  <si>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</si>
  <si>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</si>
  <si>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</si>
  <si>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</si>
  <si>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</si>
  <si>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</si>
  <si>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</si>
  <si>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</si>
  <si>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</si>
  <si>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</si>
  <si>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</si>
  <si>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</si>
  <si>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</si>
  <si>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</si>
  <si>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</si>
  <si>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</si>
  <si>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</si>
  <si>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</si>
  <si>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</si>
  <si>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</si>
  <si>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</si>
  <si>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</si>
  <si>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</si>
  <si>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</si>
  <si>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</si>
  <si>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</si>
  <si>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</si>
  <si>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</si>
  <si>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</si>
  <si>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</si>
  <si>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</si>
  <si>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</si>
  <si>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</si>
  <si>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</si>
  <si>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</si>
  <si>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</si>
  <si>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</si>
  <si>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</si>
  <si>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</si>
  <si>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</si>
  <si>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</si>
  <si>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</si>
  <si>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</si>
  <si>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</si>
  <si>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</si>
  <si>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</si>
  <si>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</si>
  <si>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</si>
  <si>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</si>
  <si>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</si>
  <si>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</si>
  <si>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</si>
  <si>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</si>
  <si>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</si>
  <si>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</si>
  <si>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</si>
  <si>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</si>
  <si>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</si>
  <si>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</si>
  <si>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</si>
  <si>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</si>
  <si>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</si>
  <si>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</si>
  <si>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</si>
  <si>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</si>
  <si>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</si>
  <si>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</si>
  <si>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</si>
  <si>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</si>
  <si>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</si>
  <si>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</si>
  <si>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</si>
  <si>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</si>
  <si>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</si>
  <si>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</si>
  <si>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</si>
  <si>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</si>
  <si>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</si>
  <si>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</si>
  <si>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</si>
  <si>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</si>
  <si>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</si>
  <si>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</si>
  <si>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</si>
  <si>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</si>
  <si>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</si>
  <si>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</si>
  <si>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</si>
  <si>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</si>
  <si>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</si>
  <si>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</si>
  <si>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</si>
  <si>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</si>
  <si>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</si>
  <si>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</si>
  <si>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</si>
  <si>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</si>
  <si>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</si>
  <si>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</si>
  <si>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</si>
  <si>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</si>
  <si>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</si>
  <si>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</si>
  <si>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</si>
  <si>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</si>
  <si>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</si>
  <si>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</si>
  <si>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</si>
  <si>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</si>
  <si>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</si>
  <si>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</si>
  <si>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</si>
  <si>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</si>
  <si>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</si>
  <si>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</si>
  <si>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</si>
  <si>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</si>
  <si>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</si>
  <si>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</si>
  <si>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</si>
  <si>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</si>
  <si>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</si>
  <si>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</si>
  <si>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</si>
  <si>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</si>
  <si>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</si>
  <si>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</si>
  <si>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</si>
  <si>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</si>
  <si>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</si>
  <si>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</si>
  <si>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</si>
  <si>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</si>
  <si>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</si>
  <si>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</si>
  <si>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</si>
  <si>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</si>
  <si>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</si>
  <si>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</si>
  <si>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</si>
  <si>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</si>
  <si>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</si>
  <si>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</si>
  <si>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</si>
  <si>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</si>
  <si>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</si>
  <si>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</si>
  <si>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</si>
  <si>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</si>
  <si>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</si>
  <si>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</si>
  <si>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</si>
  <si>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</si>
  <si>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</si>
  <si>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</si>
  <si>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</si>
  <si>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</si>
  <si>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</si>
  <si>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</si>
  <si>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</si>
  <si>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</si>
  <si>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</si>
  <si>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</si>
  <si>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</si>
  <si>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</si>
  <si>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</si>
  <si>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</si>
  <si>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</si>
  <si>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</si>
  <si>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</si>
  <si>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</si>
  <si>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</si>
  <si>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</si>
  <si>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</si>
  <si>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</si>
  <si>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</si>
  <si>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</si>
  <si>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</si>
  <si>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</si>
  <si>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</si>
  <si>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</si>
  <si>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</si>
  <si>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</si>
  <si>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</si>
  <si>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</si>
  <si>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</si>
  <si>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</si>
  <si>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</si>
  <si>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</si>
  <si>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</si>
  <si>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</si>
  <si>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</si>
  <si>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</si>
  <si>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</si>
  <si>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</si>
  <si>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</si>
  <si>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</si>
  <si>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</si>
  <si>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</si>
  <si>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</si>
  <si>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</si>
  <si>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</si>
  <si>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</si>
  <si>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</si>
  <si>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</si>
  <si>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</si>
  <si>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</si>
  <si>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</si>
  <si>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</si>
  <si>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</si>
  <si>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</si>
  <si>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</si>
  <si>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</si>
  <si>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</si>
  <si>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</si>
  <si>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</si>
  <si>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</si>
  <si>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</si>
  <si>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</si>
  <si>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</si>
  <si>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</si>
  <si>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</si>
  <si>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</si>
  <si>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</si>
  <si>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</si>
  <si>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</si>
  <si>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</si>
  <si>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</si>
  <si>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</si>
  <si>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</si>
  <si>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</si>
  <si>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</si>
  <si>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</si>
  <si>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</si>
  <si>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</si>
  <si>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</si>
  <si>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</si>
  <si>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</si>
  <si>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</si>
  <si>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</si>
  <si>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</si>
  <si>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</si>
  <si>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</si>
  <si>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</si>
  <si>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</si>
  <si>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</si>
  <si>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</si>
  <si>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</si>
  <si>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</si>
  <si>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</si>
  <si>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</si>
  <si>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</si>
  <si>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</si>
  <si>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</si>
  <si>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</si>
  <si>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</si>
  <si>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</si>
  <si>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</si>
  <si>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</si>
  <si>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</si>
  <si>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</si>
  <si>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</si>
  <si>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</si>
  <si>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</si>
  <si>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</si>
  <si>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</si>
  <si>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</si>
  <si>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</si>
  <si>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</si>
  <si>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</si>
  <si>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</si>
  <si>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</si>
  <si>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</si>
  <si>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</si>
  <si>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</si>
  <si>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</si>
  <si>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</si>
  <si>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</si>
  <si>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</si>
  <si>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</si>
  <si>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</si>
  <si>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</si>
  <si>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</si>
  <si>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</si>
  <si>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</si>
  <si>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</si>
  <si>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</si>
  <si>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</si>
  <si>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</si>
  <si>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</si>
  <si>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</si>
  <si>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</si>
  <si>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</si>
  <si>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</si>
  <si>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</si>
  <si>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</si>
  <si>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</si>
  <si>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</si>
  <si>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</si>
  <si>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</si>
  <si>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</si>
  <si>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</si>
  <si>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</si>
  <si>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</si>
  <si>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</si>
  <si>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</si>
  <si>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</si>
  <si>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</si>
  <si>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</si>
  <si>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</si>
  <si>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</si>
  <si>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</si>
  <si>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</si>
  <si>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</si>
  <si>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</si>
  <si>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</si>
  <si>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</si>
  <si>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</si>
  <si>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</si>
  <si>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</si>
  <si>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</si>
  <si>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</si>
  <si>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</si>
  <si>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</si>
  <si>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</si>
  <si>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</si>
  <si>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</si>
  <si>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</si>
  <si>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</si>
  <si>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</si>
  <si>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</si>
  <si>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</si>
  <si>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</si>
  <si>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</si>
  <si>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</si>
  <si>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</si>
  <si>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</si>
  <si>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</si>
  <si>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</si>
  <si>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</si>
  <si>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</si>
  <si>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</si>
  <si>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</si>
  <si>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</si>
  <si>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</si>
  <si>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</si>
  <si>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</si>
  <si>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</si>
  <si>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</si>
  <si>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</si>
  <si>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</si>
  <si>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</si>
  <si>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</si>
  <si>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</si>
  <si>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</si>
  <si>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</si>
  <si>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</si>
  <si>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</si>
  <si>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</si>
  <si>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</si>
  <si>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</si>
  <si>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</si>
  <si>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</si>
  <si>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</si>
  <si>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</si>
  <si>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</si>
  <si>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</si>
  <si>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</si>
  <si>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</si>
  <si>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</si>
  <si>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</si>
  <si>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</si>
  <si>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</si>
  <si>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</si>
  <si>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</si>
  <si>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</si>
  <si>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</si>
  <si>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</si>
  <si>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</si>
  <si>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</si>
  <si>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</si>
  <si>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</si>
  <si>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</si>
  <si>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</si>
  <si>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</si>
  <si>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</si>
  <si>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</si>
  <si>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</si>
  <si>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</si>
  <si>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</si>
  <si>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</si>
  <si>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</si>
  <si>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</si>
  <si>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</si>
  <si>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</si>
  <si>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</si>
  <si>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</si>
  <si>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</si>
  <si>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</si>
  <si>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</si>
  <si>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</si>
  <si>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</si>
  <si>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</si>
  <si>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</si>
  <si>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</si>
  <si>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</si>
  <si>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</si>
  <si>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</si>
  <si>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</si>
  <si>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</si>
  <si>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</si>
  <si>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</si>
  <si>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</si>
  <si>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</si>
  <si>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</si>
  <si>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</si>
  <si>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</si>
  <si>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</si>
  <si>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</si>
  <si>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</si>
  <si>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</si>
  <si>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</si>
  <si>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</si>
  <si>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</si>
  <si>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</si>
  <si>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</si>
  <si>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</si>
  <si>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</si>
  <si>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</si>
  <si>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</si>
  <si>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</si>
  <si>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</si>
  <si>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</si>
  <si>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</si>
  <si>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</si>
  <si>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</si>
  <si>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</si>
  <si>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</si>
  <si>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</si>
  <si>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</si>
  <si>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</si>
  <si>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</si>
  <si>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</si>
  <si>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</si>
  <si>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</si>
  <si>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</si>
  <si>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</si>
  <si>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</si>
  <si>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</si>
  <si>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</si>
  <si>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</si>
  <si>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</si>
  <si>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</si>
  <si>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</si>
  <si>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</si>
  <si>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</si>
  <si>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</si>
  <si>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</si>
  <si>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</si>
  <si>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</si>
  <si>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</si>
  <si>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</si>
  <si>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</si>
  <si>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</si>
  <si>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</si>
  <si>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</si>
  <si>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</si>
  <si>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</si>
  <si>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</si>
  <si>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</si>
  <si>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</si>
  <si>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</si>
  <si>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</si>
  <si>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</si>
  <si>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</si>
  <si>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</si>
  <si>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</si>
  <si>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</si>
  <si>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</si>
  <si>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</si>
  <si>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</si>
  <si>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</si>
  <si>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</si>
  <si>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</si>
  <si>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</si>
  <si>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</si>
  <si>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</si>
  <si>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</si>
  <si>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</si>
  <si>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</si>
  <si>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</si>
  <si>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</si>
  <si>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</si>
  <si>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</si>
  <si>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</si>
  <si>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</si>
  <si>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</si>
  <si>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</si>
  <si>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</si>
  <si>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</si>
  <si>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</si>
  <si>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</si>
  <si>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</si>
  <si>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</si>
  <si>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</si>
  <si>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</si>
  <si>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</si>
  <si>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</si>
  <si>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</si>
  <si>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</si>
  <si>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</si>
  <si>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</si>
  <si>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</si>
  <si>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</si>
  <si>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</si>
  <si>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</si>
  <si>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</si>
  <si>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</si>
  <si>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</si>
  <si>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</si>
  <si>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</si>
  <si>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</si>
  <si>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</si>
  <si>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</si>
  <si>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</si>
  <si>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</si>
  <si>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</si>
  <si>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</si>
  <si>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</si>
  <si>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</si>
  <si>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</si>
  <si>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</si>
  <si>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</si>
  <si>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</si>
  <si>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</si>
  <si>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</si>
  <si>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</si>
  <si>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</si>
  <si>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</si>
  <si>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</si>
  <si>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</si>
  <si>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</si>
  <si>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</si>
  <si>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</si>
  <si>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</si>
  <si>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</si>
  <si>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</si>
  <si>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</si>
  <si>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</si>
  <si>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</si>
  <si>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</si>
  <si>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</si>
  <si>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</si>
  <si>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</si>
  <si>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</si>
  <si>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</si>
  <si>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</si>
  <si>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</si>
  <si>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</si>
  <si>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</si>
  <si>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</si>
  <si>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</si>
  <si>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</si>
  <si>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</si>
  <si>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</si>
  <si>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</si>
  <si>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</si>
  <si>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</si>
  <si>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</si>
  <si>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</si>
  <si>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</si>
  <si>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</si>
  <si>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</si>
  <si>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</si>
  <si>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</si>
  <si>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</si>
  <si>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</si>
  <si>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</si>
  <si>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</si>
  <si>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</si>
  <si>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</si>
  <si>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</si>
  <si>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</si>
  <si>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</si>
  <si>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</si>
  <si>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</si>
  <si>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</si>
  <si>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</si>
  <si>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</si>
  <si>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</si>
  <si>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</si>
  <si>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</si>
  <si>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</si>
  <si>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</si>
  <si>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</si>
  <si>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</si>
  <si>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</si>
  <si>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</si>
  <si>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</si>
  <si>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</si>
  <si>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</si>
  <si>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</si>
  <si>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</si>
  <si>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</si>
  <si>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</si>
  <si>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</si>
  <si>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</si>
  <si>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</si>
  <si>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</si>
  <si>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</si>
  <si>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</si>
  <si>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</si>
  <si>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</si>
  <si>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</si>
  <si>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</si>
  <si>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</si>
  <si>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</si>
  <si>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</si>
  <si>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</si>
  <si>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</si>
  <si>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</si>
  <si>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</si>
  <si>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</si>
  <si>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</si>
  <si>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</si>
  <si>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</si>
  <si>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</si>
  <si>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</si>
  <si>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</si>
  <si>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</si>
  <si>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</si>
  <si>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</si>
  <si>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</si>
  <si>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</si>
  <si>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</si>
  <si>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</si>
  <si>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</si>
  <si>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</si>
  <si>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</si>
  <si>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</si>
  <si>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</si>
  <si>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</si>
  <si>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</si>
  <si>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</si>
  <si>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</si>
  <si>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</si>
  <si>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</si>
  <si>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</si>
  <si>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</si>
  <si>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</si>
  <si>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</si>
  <si>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</si>
  <si>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</si>
  <si>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</si>
  <si>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</si>
  <si>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</si>
  <si>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</si>
  <si>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</si>
  <si>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</si>
  <si>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</si>
  <si>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</si>
  <si>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</si>
  <si>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</si>
  <si>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</si>
  <si>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</si>
  <si>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</si>
  <si>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</si>
  <si>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</si>
  <si>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</si>
  <si>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</si>
  <si>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</si>
  <si>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</si>
  <si>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</si>
  <si>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</si>
  <si>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</si>
  <si>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</si>
  <si>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</si>
  <si>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</si>
  <si>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</si>
  <si>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</si>
  <si>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</si>
  <si>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</si>
  <si>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</si>
  <si>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</si>
  <si>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</si>
  <si>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</si>
  <si>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</si>
  <si>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</si>
  <si>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</si>
  <si>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</si>
  <si>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</si>
  <si>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</si>
  <si>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</si>
  <si>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</si>
  <si>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</si>
  <si>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</si>
  <si>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</si>
  <si>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</si>
  <si>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</si>
  <si>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</si>
  <si>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</si>
  <si>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</si>
  <si>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</si>
  <si>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</si>
  <si>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</si>
  <si>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</si>
  <si>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</si>
  <si>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</si>
  <si>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</si>
  <si>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</si>
  <si>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</si>
  <si>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</si>
  <si>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</si>
  <si>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</si>
  <si>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</si>
  <si>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</si>
  <si>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</si>
  <si>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</si>
  <si>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</si>
  <si>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</si>
  <si>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</si>
  <si>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</si>
  <si>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</si>
  <si>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</si>
  <si>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</si>
  <si>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</si>
  <si>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</si>
  <si>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</si>
  <si>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</si>
  <si>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</si>
  <si>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</si>
  <si>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</si>
  <si>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</si>
  <si>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</si>
  <si>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</si>
  <si>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</si>
  <si>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</si>
  <si>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</si>
  <si>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</si>
  <si>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</si>
  <si>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</si>
  <si>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</si>
  <si>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</si>
  <si>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</si>
  <si>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</si>
  <si>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</si>
  <si>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</si>
  <si>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</si>
  <si>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</si>
  <si>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</si>
  <si>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</si>
  <si>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</si>
  <si>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</si>
  <si>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</si>
  <si>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</si>
  <si>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</si>
  <si>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</si>
  <si>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</si>
  <si>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</si>
  <si>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</si>
  <si>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</si>
  <si>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</si>
  <si>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</si>
  <si>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</si>
  <si>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</si>
  <si>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</si>
  <si>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</si>
  <si>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</si>
  <si>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</si>
  <si>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</si>
  <si>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</si>
  <si>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</si>
  <si>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</si>
  <si>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</si>
  <si>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</si>
  <si>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</si>
  <si>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</si>
  <si>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</si>
  <si>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</si>
  <si>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</si>
  <si>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</si>
  <si>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</si>
  <si>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</si>
  <si>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</si>
  <si>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</si>
  <si>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</si>
  <si>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</si>
  <si>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</si>
  <si>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</si>
  <si>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</si>
  <si>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</si>
  <si>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</si>
  <si>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</si>
  <si>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</si>
  <si>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</si>
  <si>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</si>
  <si>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</si>
  <si>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</si>
  <si>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</si>
  <si>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</si>
  <si>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</si>
  <si>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</si>
  <si>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</si>
  <si>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</si>
  <si>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</si>
  <si>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</si>
  <si>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</si>
  <si>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</si>
  <si>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</si>
  <si>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</si>
  <si>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</si>
  <si>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</si>
  <si>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</si>
  <si>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</si>
  <si>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</si>
  <si>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</si>
  <si>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</si>
  <si>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</si>
  <si>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</si>
  <si>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</si>
  <si>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</si>
  <si>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</si>
  <si>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</si>
  <si>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</si>
  <si>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</si>
  <si>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</si>
  <si>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</si>
  <si>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</si>
  <si>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</si>
  <si>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</si>
  <si>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</si>
  <si>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</si>
  <si>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</si>
  <si>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</si>
  <si>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</si>
  <si>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</si>
  <si>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</si>
  <si>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</si>
  <si>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</si>
  <si>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</si>
  <si>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</si>
  <si>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</si>
  <si>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</si>
  <si>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</si>
  <si>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</si>
  <si>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</si>
  <si>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</si>
  <si>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</si>
  <si>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</si>
  <si>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</si>
  <si>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</si>
  <si>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</si>
  <si>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</si>
  <si>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</si>
  <si>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</si>
  <si>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</si>
  <si>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</si>
  <si>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</si>
  <si>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</si>
  <si>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</si>
  <si>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</si>
  <si>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</si>
  <si>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</si>
  <si>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</si>
  <si>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</si>
  <si>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</si>
  <si>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</si>
  <si>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</si>
  <si>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</si>
  <si>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</si>
  <si>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</si>
  <si>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</si>
  <si>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</si>
  <si>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</si>
  <si>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</si>
  <si>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</si>
  <si>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</si>
  <si>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</si>
  <si>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</si>
  <si>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</si>
  <si>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</si>
  <si>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</si>
  <si>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</si>
  <si>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</si>
  <si>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</si>
  <si>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</si>
  <si>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</si>
  <si>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</si>
  <si>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</si>
  <si>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</si>
  <si>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</si>
  <si>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</si>
  <si>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</si>
  <si>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</si>
  <si>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</si>
  <si>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</si>
  <si>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</si>
  <si>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</si>
  <si>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</si>
  <si>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</si>
  <si>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</si>
  <si>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</si>
  <si>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</si>
  <si>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</si>
  <si>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</si>
  <si>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</si>
  <si>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</si>
  <si>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</si>
  <si>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</si>
  <si>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</si>
  <si>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</si>
  <si>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</si>
  <si>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</si>
  <si>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</si>
  <si>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</si>
  <si>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</si>
  <si>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</si>
  <si>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</si>
  <si>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</si>
  <si>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</si>
  <si>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</si>
  <si>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</si>
  <si>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</si>
  <si>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</si>
  <si>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</si>
  <si>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</si>
  <si>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</si>
  <si>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</si>
  <si>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</si>
  <si>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</si>
  <si>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</si>
  <si>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</si>
  <si>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</si>
  <si>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</si>
  <si>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</si>
  <si>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</si>
  <si>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</si>
  <si>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</si>
  <si>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</si>
  <si>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</si>
  <si>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</si>
  <si>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</si>
  <si>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</si>
  <si>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</si>
  <si>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</si>
  <si>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</si>
  <si>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</si>
  <si>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</si>
  <si>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</si>
  <si>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</si>
  <si>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</si>
  <si>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</si>
  <si>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</si>
  <si>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</si>
  <si>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</si>
  <si>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</si>
  <si>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</si>
  <si>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</si>
  <si>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</si>
  <si>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</si>
  <si>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</si>
  <si>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</si>
  <si>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</si>
  <si>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</si>
  <si>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</si>
  <si>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</si>
  <si>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</si>
  <si>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</si>
  <si>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</si>
  <si>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</si>
  <si>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</si>
  <si>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</si>
  <si>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</si>
  <si>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</si>
  <si>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</si>
  <si>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</si>
  <si>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</si>
  <si>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</si>
  <si>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</si>
  <si>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</si>
  <si>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</si>
  <si>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</si>
  <si>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</si>
  <si>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</si>
  <si>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</si>
  <si>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</si>
  <si>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</si>
  <si>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</si>
  <si>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</si>
  <si>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</si>
  <si>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</si>
  <si>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</si>
  <si>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</si>
  <si>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</si>
  <si>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</si>
  <si>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</si>
  <si>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</si>
  <si>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</si>
  <si>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</si>
  <si>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</si>
  <si>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</si>
  <si>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</si>
  <si>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</si>
  <si>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</si>
  <si>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</si>
  <si>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</si>
  <si>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</si>
  <si>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</si>
  <si>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</si>
  <si>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</si>
  <si>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</si>
  <si>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</si>
  <si>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</si>
  <si>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</si>
  <si>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</si>
  <si>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</si>
  <si>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</si>
  <si>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</si>
  <si>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</si>
  <si>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</si>
  <si>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</si>
  <si>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</si>
  <si>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</si>
  <si>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</si>
  <si>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</si>
  <si>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</si>
  <si>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</si>
  <si>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</si>
  <si>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</si>
  <si>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</si>
  <si>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</si>
  <si>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</si>
  <si>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</si>
  <si>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</si>
  <si>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</si>
  <si>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</si>
  <si>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</si>
  <si>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</si>
  <si>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</si>
  <si>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</si>
  <si>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</si>
  <si>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</si>
  <si>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</si>
  <si>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</si>
  <si>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</si>
  <si>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</si>
  <si>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</si>
  <si>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</si>
  <si>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</si>
  <si>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</si>
  <si>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</si>
  <si>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</si>
  <si>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</si>
  <si>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</si>
  <si>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</si>
  <si>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</si>
  <si>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</si>
  <si>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</si>
  <si>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</si>
  <si>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</si>
  <si>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</si>
  <si>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</si>
  <si>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</si>
  <si>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</si>
  <si>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</si>
  <si>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</si>
  <si>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</si>
  <si>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</si>
  <si>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</si>
  <si>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</si>
  <si>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</si>
  <si>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</si>
  <si>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</si>
  <si>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</si>
  <si>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</si>
  <si>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</si>
  <si>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</si>
  <si>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</si>
  <si>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</si>
  <si>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</si>
  <si>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</si>
  <si>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</si>
  <si>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</si>
  <si>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</si>
  <si>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</si>
  <si>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</si>
  <si>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</si>
  <si>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</si>
  <si>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</si>
  <si>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</si>
  <si>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</si>
  <si>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</si>
  <si>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</si>
  <si>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</si>
  <si>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</si>
  <si>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</si>
  <si>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</si>
  <si>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</si>
  <si>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</si>
  <si>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</si>
  <si>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</si>
  <si>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</si>
  <si>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</si>
  <si>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</si>
  <si>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</si>
  <si>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</si>
  <si>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</si>
  <si>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</si>
  <si>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</si>
  <si>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</si>
  <si>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</si>
  <si>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</si>
  <si>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</si>
  <si>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</si>
  <si>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</si>
  <si>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</si>
  <si>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</si>
  <si>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</si>
  <si>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</si>
  <si>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</si>
  <si>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</si>
  <si>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</si>
  <si>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</si>
  <si>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</si>
  <si>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</si>
  <si>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</si>
  <si>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</si>
  <si>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</si>
  <si>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</si>
  <si>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</si>
  <si>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</si>
  <si>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</si>
  <si>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</si>
  <si>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</si>
  <si>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</si>
  <si>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</si>
  <si>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</si>
  <si>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</si>
  <si>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</si>
  <si>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</si>
  <si>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</si>
  <si>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</si>
  <si>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</si>
  <si>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</si>
  <si>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</si>
  <si>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</si>
  <si>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</si>
  <si>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</si>
  <si>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</si>
  <si>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</si>
  <si>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</si>
  <si>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</si>
  <si>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</si>
  <si>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</si>
  <si>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</si>
  <si>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</si>
  <si>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</si>
  <si>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</si>
  <si>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</si>
  <si>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</si>
  <si>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</si>
  <si>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</si>
  <si>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</si>
  <si>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</si>
  <si>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</si>
  <si>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</si>
  <si>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</si>
  <si>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</si>
  <si>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</si>
  <si>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</si>
  <si>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</si>
  <si>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</si>
  <si>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</si>
  <si>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</si>
  <si>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</si>
  <si>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</si>
  <si>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</si>
  <si>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</si>
  <si>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</si>
  <si>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</si>
  <si>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</si>
  <si>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</si>
  <si>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</si>
  <si>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</si>
  <si>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</si>
  <si>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</si>
  <si>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</si>
  <si>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</si>
  <si>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</si>
  <si>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</si>
  <si>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</si>
  <si>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</si>
  <si>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</si>
  <si>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</si>
  <si>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</si>
  <si>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</si>
  <si>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</si>
  <si>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</si>
  <si>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</si>
  <si>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</si>
  <si>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</si>
  <si>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</si>
  <si>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</si>
  <si>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</si>
  <si>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</si>
  <si>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</si>
  <si>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</si>
  <si>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</si>
  <si>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</si>
  <si>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</si>
  <si>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</si>
  <si>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</si>
  <si>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</si>
  <si>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</si>
  <si>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</si>
  <si>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</si>
  <si>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</si>
  <si>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</si>
  <si>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</si>
  <si>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</si>
  <si>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</si>
  <si>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</si>
  <si>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</si>
  <si>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</si>
  <si>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</si>
  <si>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</si>
  <si>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</si>
  <si>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</si>
  <si>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</si>
  <si>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</si>
  <si>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</si>
  <si>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</si>
  <si>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</si>
  <si>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</si>
  <si>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</si>
  <si>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</si>
  <si>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</si>
  <si>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</si>
  <si>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</si>
  <si>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</si>
  <si>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</si>
  <si>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</si>
  <si>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</si>
  <si>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</si>
  <si>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</si>
  <si>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</si>
  <si>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</si>
  <si>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</si>
  <si>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</si>
  <si>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</si>
  <si>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</si>
  <si>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</si>
  <si>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</si>
  <si>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</si>
  <si>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</si>
  <si>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</si>
  <si>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</si>
  <si>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</si>
  <si>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</si>
  <si>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</si>
  <si>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</si>
  <si>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</si>
  <si>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</si>
  <si>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</si>
  <si>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</si>
  <si>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</si>
  <si>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</si>
  <si>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</si>
  <si>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</si>
  <si>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</si>
  <si>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</si>
  <si>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</si>
  <si>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</si>
  <si>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</si>
  <si>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</si>
  <si>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</si>
  <si>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</si>
  <si>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</si>
  <si>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</si>
  <si>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</si>
  <si>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</si>
  <si>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</si>
  <si>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</si>
  <si>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</si>
  <si>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</si>
  <si>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</si>
  <si>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</si>
  <si>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</si>
  <si>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</si>
  <si>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</si>
  <si>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</si>
  <si>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</si>
  <si>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</si>
  <si>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</si>
  <si>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</si>
  <si>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</si>
  <si>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</si>
  <si>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</si>
  <si>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</si>
  <si>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</si>
  <si>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</si>
  <si>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</si>
  <si>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</si>
  <si>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</si>
  <si>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</si>
  <si>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</si>
  <si>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</si>
  <si>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</si>
  <si>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</si>
  <si>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</si>
  <si>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</si>
  <si>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</si>
  <si>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</si>
  <si>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</si>
  <si>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</si>
  <si>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</si>
  <si>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</si>
  <si>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</si>
  <si>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</si>
  <si>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</si>
  <si>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</si>
  <si>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</si>
  <si>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</si>
  <si>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</si>
  <si>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</si>
  <si>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</si>
  <si>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</si>
  <si>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</si>
  <si>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</si>
  <si>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</si>
  <si>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</si>
  <si>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</si>
  <si>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</si>
  <si>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</si>
  <si>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</si>
  <si>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</si>
  <si>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</si>
  <si>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</si>
  <si>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</si>
  <si>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</si>
  <si>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</si>
  <si>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</si>
  <si>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</si>
  <si>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</si>
  <si>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</si>
  <si>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</si>
  <si>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</si>
  <si>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</si>
  <si>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</si>
  <si>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</si>
  <si>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</si>
  <si>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</si>
  <si>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</si>
  <si>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</si>
  <si>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</si>
  <si>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</si>
  <si>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</si>
  <si>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</si>
  <si>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</si>
  <si>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</si>
  <si>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</si>
  <si>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</si>
  <si>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</si>
  <si>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</si>
  <si>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</si>
  <si>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</si>
  <si>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</si>
  <si>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</si>
  <si>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</si>
  <si>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</si>
  <si>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</si>
  <si>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</si>
  <si>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</si>
  <si>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</si>
  <si>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</si>
  <si>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</si>
  <si>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</si>
  <si>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</si>
  <si>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</si>
  <si>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</si>
  <si>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</si>
  <si>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</si>
  <si>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</si>
  <si>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</si>
  <si>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</si>
  <si>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</si>
  <si>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</si>
  <si>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</si>
  <si>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</si>
  <si>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</si>
  <si>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</si>
  <si>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</si>
  <si>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</si>
  <si>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</si>
  <si>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</si>
  <si>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</si>
  <si>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</si>
  <si>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</si>
  <si>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</si>
  <si>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</si>
  <si>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</si>
  <si>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</si>
  <si>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</si>
  <si>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</si>
  <si>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</si>
  <si>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</si>
  <si>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</si>
  <si>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</si>
  <si>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</si>
  <si>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</si>
  <si>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</si>
  <si>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</si>
  <si>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</si>
  <si>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</si>
  <si>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</si>
  <si>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</si>
  <si>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</si>
  <si>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</si>
  <si>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</si>
  <si>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</si>
  <si>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</si>
  <si>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</si>
  <si>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</si>
  <si>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</si>
  <si>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</si>
  <si>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</si>
  <si>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</si>
  <si>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</si>
  <si>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</si>
  <si>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</si>
  <si>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</si>
  <si>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</si>
  <si>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</si>
  <si>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</si>
  <si>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</si>
  <si>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</si>
  <si>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</si>
  <si>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</si>
  <si>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</si>
  <si>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</si>
  <si>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</si>
  <si>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</si>
  <si>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</si>
  <si>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</si>
  <si>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</si>
  <si>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</si>
  <si>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</si>
  <si>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</si>
  <si>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</si>
  <si>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</si>
  <si>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</si>
  <si>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</si>
  <si>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</si>
  <si>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</si>
  <si>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</si>
  <si>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</si>
  <si>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</si>
  <si>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</si>
  <si>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</si>
  <si>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</si>
  <si>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</si>
  <si>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</si>
  <si>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</si>
  <si>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</si>
  <si>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</si>
  <si>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</si>
  <si>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</si>
  <si>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</si>
  <si>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</si>
  <si>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</si>
  <si>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</si>
  <si>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</si>
  <si>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</si>
  <si>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</si>
  <si>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</si>
  <si>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</si>
  <si>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</si>
  <si>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</si>
  <si>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</si>
  <si>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</si>
  <si>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</si>
  <si>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</si>
  <si>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</si>
  <si>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</si>
  <si>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</si>
  <si>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</si>
  <si>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</si>
  <si>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</si>
  <si>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</si>
  <si>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</si>
  <si>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</si>
  <si>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</si>
  <si>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</si>
  <si>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</si>
  <si>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</si>
  <si>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</si>
  <si>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</si>
  <si>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</si>
  <si>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</si>
  <si>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</si>
  <si>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</si>
  <si>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</si>
  <si>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</si>
  <si>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</si>
  <si>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</si>
  <si>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</si>
  <si>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</si>
  <si>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</si>
  <si>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</si>
  <si>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</si>
  <si>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</si>
  <si>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</si>
  <si>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</si>
  <si>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</si>
  <si>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</si>
  <si>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</si>
  <si>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</si>
  <si>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</si>
  <si>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</si>
  <si>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</si>
  <si>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</si>
  <si>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</si>
  <si>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</si>
  <si>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</si>
  <si>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</si>
  <si>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</si>
  <si>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</si>
  <si>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</si>
  <si>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</si>
  <si>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</si>
  <si>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</si>
  <si>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</si>
  <si>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</si>
  <si>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</si>
  <si>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</si>
  <si>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</si>
  <si>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</si>
  <si>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</si>
  <si>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</si>
  <si>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</si>
  <si>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</si>
  <si>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</si>
  <si>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</si>
  <si>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</si>
  <si>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</si>
  <si>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</si>
  <si>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</si>
  <si>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</si>
  <si>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</si>
  <si>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</si>
  <si>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</si>
  <si>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</si>
  <si>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</si>
  <si>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</si>
  <si>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</si>
  <si>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</si>
  <si>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</si>
  <si>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</si>
  <si>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</si>
  <si>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</si>
  <si>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</si>
  <si>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</si>
  <si>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</si>
  <si>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</si>
  <si>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</si>
  <si>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</si>
  <si>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</si>
  <si>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</si>
  <si>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</si>
  <si>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</si>
  <si>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</si>
  <si>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</si>
  <si>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</si>
  <si>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</si>
  <si>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</si>
  <si>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</si>
  <si>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</si>
  <si>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</si>
  <si>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</si>
  <si>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</si>
  <si>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</si>
  <si>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</si>
  <si>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</si>
  <si>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</si>
  <si>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</si>
  <si>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</si>
  <si>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</si>
  <si>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</si>
  <si>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</si>
  <si>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</si>
  <si>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</si>
  <si>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</si>
  <si>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</si>
  <si>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</si>
  <si>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</si>
  <si>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</si>
  <si>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</si>
  <si>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</si>
  <si>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</si>
  <si>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</si>
  <si>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</si>
  <si>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</si>
  <si>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</si>
  <si>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</si>
  <si>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</si>
  <si>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</si>
  <si>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</si>
  <si>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</si>
  <si>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</si>
  <si>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</si>
  <si>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</si>
  <si>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</si>
  <si>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</si>
  <si>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</si>
  <si>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</si>
  <si>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</si>
  <si>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</si>
  <si>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</si>
  <si>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</si>
  <si>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</si>
  <si>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</si>
  <si>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</si>
  <si>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</si>
  <si>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</si>
  <si>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</si>
  <si>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</si>
  <si>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</si>
  <si>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</si>
  <si>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</si>
  <si>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</si>
  <si>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</si>
  <si>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</si>
  <si>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</si>
  <si>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</si>
  <si>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</si>
  <si>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</si>
  <si>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</si>
  <si>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</si>
  <si>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</si>
  <si>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</si>
  <si>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</si>
  <si>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</si>
  <si>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</si>
  <si>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</si>
  <si>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</si>
  <si>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</si>
  <si>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</si>
  <si>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</si>
  <si>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</si>
  <si>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</si>
  <si>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</si>
  <si>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</si>
  <si>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</si>
  <si>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</si>
  <si>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</si>
  <si>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</si>
  <si>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</si>
  <si>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</si>
  <si>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</si>
  <si>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</si>
  <si>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</si>
  <si>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</si>
  <si>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</si>
  <si>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</si>
  <si>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</si>
  <si>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</si>
  <si>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</si>
  <si>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</si>
  <si>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</si>
  <si>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</si>
  <si>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</si>
  <si>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</si>
  <si>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</si>
  <si>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</si>
  <si>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</si>
  <si>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</si>
  <si>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</si>
  <si>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</si>
  <si>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</si>
  <si>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</si>
  <si>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</si>
  <si>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</si>
  <si>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</si>
  <si>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</si>
  <si>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</si>
  <si>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</si>
  <si>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</si>
  <si>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</si>
  <si>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</si>
  <si>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</si>
  <si>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</si>
  <si>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</si>
  <si>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</si>
  <si>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</si>
  <si>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</si>
  <si>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</si>
  <si>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</si>
  <si>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</si>
  <si>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</si>
  <si>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</si>
  <si>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</si>
  <si>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</si>
  <si>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</si>
  <si>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</si>
  <si>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</si>
  <si>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</si>
  <si>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</si>
  <si>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</si>
  <si>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</si>
  <si>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</si>
  <si>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</si>
  <si>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</si>
  <si>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</si>
  <si>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</si>
  <si>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</si>
  <si>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</si>
  <si>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</si>
  <si>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</si>
  <si>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</si>
  <si>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</si>
  <si>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</si>
  <si>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</si>
  <si>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</si>
  <si>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</si>
  <si>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</si>
  <si>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</si>
  <si>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</si>
  <si>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</si>
  <si>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</si>
  <si>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</si>
  <si>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</si>
  <si>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</si>
  <si>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</si>
  <si>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</si>
  <si>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</si>
  <si>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</si>
  <si>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</si>
  <si>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</si>
  <si>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</si>
  <si>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</si>
  <si>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</si>
  <si>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</si>
  <si>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</si>
  <si>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</si>
  <si>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</si>
  <si>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</si>
  <si>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</si>
  <si>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</si>
  <si>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</si>
  <si>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</si>
  <si>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</si>
  <si>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</si>
  <si>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</si>
  <si>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</si>
  <si>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</si>
  <si>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</si>
  <si>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</si>
  <si>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</si>
  <si>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</si>
  <si>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</si>
  <si>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</si>
  <si>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</si>
  <si>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</si>
  <si>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</si>
  <si>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</si>
  <si>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</si>
  <si>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</si>
  <si>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</si>
  <si>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</si>
  <si>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</si>
  <si>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</si>
  <si>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</si>
  <si>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</si>
  <si>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</si>
  <si>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</si>
  <si>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</si>
  <si>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</si>
  <si>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</si>
  <si>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</si>
  <si>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</si>
  <si>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</si>
  <si>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</si>
  <si>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</si>
  <si>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</si>
  <si>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</si>
  <si>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</si>
  <si>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</si>
  <si>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</si>
  <si>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</si>
  <si>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</si>
  <si>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</si>
  <si>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</si>
  <si>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</si>
  <si>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</si>
  <si>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</si>
  <si>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</si>
  <si>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</si>
  <si>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</si>
  <si>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</si>
  <si>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</si>
  <si>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</si>
  <si>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</si>
  <si>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</si>
  <si>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</si>
  <si>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</si>
  <si>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</si>
  <si>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</si>
  <si>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</si>
  <si>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</si>
  <si>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</si>
  <si>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</si>
  <si>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</si>
  <si>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</si>
  <si>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</si>
  <si>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</si>
  <si>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</si>
  <si>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</si>
  <si>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</si>
  <si>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</si>
  <si>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</si>
  <si>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</si>
  <si>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</si>
  <si>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</si>
  <si>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</si>
  <si>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</si>
  <si>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</si>
  <si>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</si>
  <si>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</si>
  <si>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</si>
  <si>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</si>
  <si>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</si>
  <si>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</si>
  <si>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</si>
  <si>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</si>
  <si>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</si>
  <si>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</si>
  <si>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</si>
  <si>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</si>
  <si>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</si>
  <si>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</si>
  <si>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</si>
  <si>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</si>
  <si>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</si>
  <si>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</si>
  <si>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</si>
  <si>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</si>
  <si>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</si>
  <si>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</si>
  <si>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</si>
  <si>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</si>
  <si>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</si>
  <si>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</si>
  <si>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</si>
  <si>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</si>
  <si>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</si>
  <si>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</si>
  <si>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</si>
  <si>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</si>
  <si>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</si>
  <si>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</si>
  <si>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</si>
  <si>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</si>
  <si>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</si>
  <si>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</si>
  <si>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</si>
  <si>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</si>
  <si>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</si>
  <si>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</si>
  <si>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</si>
  <si>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</si>
  <si>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</si>
  <si>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</si>
  <si>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</si>
  <si>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</si>
  <si>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</si>
  <si>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</si>
  <si>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</si>
  <si>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</si>
  <si>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</si>
  <si>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</si>
  <si>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</si>
  <si>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</si>
  <si>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</si>
  <si>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</si>
  <si>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</si>
  <si>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</si>
  <si>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</si>
  <si>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</si>
  <si>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</si>
  <si>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</si>
  <si>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</si>
  <si>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</si>
  <si>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</si>
  <si>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</si>
  <si>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</si>
  <si>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</si>
  <si>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</si>
  <si>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</si>
  <si>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</si>
  <si>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</si>
  <si>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</si>
  <si>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</si>
  <si>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</si>
  <si>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</si>
  <si>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</si>
  <si>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</si>
  <si>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</si>
  <si>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</si>
  <si>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</si>
  <si>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</si>
  <si>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</si>
  <si>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</si>
  <si>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</si>
  <si>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</si>
  <si>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</si>
  <si>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</si>
  <si>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</si>
  <si>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</si>
  <si>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</si>
  <si>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</si>
  <si>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</si>
  <si>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</si>
  <si>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</si>
  <si>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</si>
  <si>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</si>
  <si>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</si>
  <si>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</si>
  <si>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</si>
  <si>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</si>
  <si>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</si>
  <si>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</si>
  <si>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</si>
  <si>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</si>
  <si>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</si>
  <si>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</si>
  <si>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</si>
  <si>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</si>
  <si>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</si>
  <si>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</si>
  <si>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</si>
  <si>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</si>
  <si>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</si>
  <si>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</si>
  <si>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</si>
  <si>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</si>
  <si>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</si>
  <si>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</si>
  <si>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</si>
  <si>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</si>
  <si>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</si>
  <si>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</si>
  <si>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</si>
  <si>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</si>
  <si>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</si>
  <si>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</si>
  <si>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</si>
  <si>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</si>
  <si>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</si>
  <si>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</si>
  <si>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</si>
  <si>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</si>
  <si>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</si>
  <si>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</si>
  <si>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</si>
  <si>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</si>
  <si>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</si>
  <si>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</si>
  <si>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</si>
  <si>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</si>
  <si>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</si>
  <si>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</si>
  <si>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</si>
  <si>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</si>
  <si>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</si>
  <si>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</si>
  <si>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</si>
  <si>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</si>
  <si>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</si>
  <si>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</si>
  <si>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</si>
  <si>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</si>
  <si>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</si>
  <si>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</si>
  <si>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</si>
  <si>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</si>
  <si>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</si>
  <si>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</si>
  <si>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</si>
  <si>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</si>
  <si>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</si>
  <si>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</si>
  <si>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</si>
  <si>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</si>
  <si>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</si>
  <si>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</si>
  <si>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</si>
  <si>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</si>
  <si>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</si>
  <si>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</si>
  <si>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</si>
  <si>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</si>
  <si>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</si>
  <si>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</si>
  <si>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</si>
  <si>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</si>
  <si>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</si>
  <si>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</si>
  <si>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</si>
  <si>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</si>
  <si>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</si>
  <si>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</si>
  <si>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</si>
  <si>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</si>
  <si>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</si>
  <si>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</si>
  <si>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</si>
  <si>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</si>
  <si>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</si>
  <si>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</si>
  <si>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</si>
  <si>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</si>
  <si>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</si>
  <si>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</si>
  <si>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</si>
  <si>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</si>
  <si>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</si>
  <si>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</si>
  <si>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</si>
  <si>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</si>
  <si>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</si>
  <si>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</si>
  <si>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</si>
  <si>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</si>
  <si>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</si>
  <si>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</si>
  <si>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</si>
  <si>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</si>
  <si>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</si>
  <si>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</si>
  <si>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</si>
  <si>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</si>
  <si>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</si>
  <si>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</si>
  <si>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</si>
  <si>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</si>
  <si>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</si>
  <si>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</si>
  <si>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</si>
  <si>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</si>
  <si>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</si>
  <si>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</si>
  <si>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</si>
  <si>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</si>
  <si>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</si>
  <si>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</si>
  <si>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</si>
  <si>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</si>
  <si>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</si>
  <si>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</si>
  <si>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</si>
  <si>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</si>
  <si>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</si>
  <si>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</si>
  <si>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</si>
  <si>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</si>
  <si>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</si>
  <si>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</si>
  <si>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</si>
  <si>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</si>
  <si>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</si>
  <si>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</si>
  <si>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</si>
  <si>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</si>
  <si>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</si>
  <si>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</si>
  <si>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</si>
  <si>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</si>
  <si>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</si>
  <si>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</si>
  <si>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</si>
  <si>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</si>
  <si>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</si>
  <si>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</si>
  <si>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</si>
  <si>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</si>
  <si>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</si>
  <si>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</si>
  <si>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</si>
  <si>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</si>
  <si>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</si>
  <si>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</si>
  <si>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</si>
  <si>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</si>
  <si>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</si>
  <si>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</si>
  <si>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</si>
  <si>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</si>
  <si>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</si>
  <si>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</si>
  <si>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</si>
  <si>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</si>
  <si>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</si>
  <si>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</si>
  <si>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</si>
  <si>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</si>
  <si>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</si>
  <si>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</si>
  <si>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</si>
  <si>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</si>
  <si>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</si>
  <si>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</si>
  <si>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</si>
  <si>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</si>
  <si>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</si>
  <si>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</si>
  <si>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</si>
  <si>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</si>
  <si>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</si>
  <si>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</si>
  <si>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</si>
  <si>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</si>
  <si>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</si>
  <si>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</si>
  <si>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</si>
  <si>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</si>
  <si>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</si>
  <si>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</si>
  <si>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</si>
  <si>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</si>
  <si>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</si>
  <si>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</si>
  <si>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</si>
  <si>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</si>
  <si>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</si>
  <si>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</si>
  <si>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</si>
  <si>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Vincent Bouchareychas Sylvie Dal Degan</t>
  </si>
  <si>
    <t xml:space="preserve">conforme AFNOR T90-395 oct. 2003</t>
  </si>
  <si>
    <t xml:space="preserve">Hérault</t>
  </si>
  <si>
    <t xml:space="preserve">Valleraugue</t>
  </si>
  <si>
    <t xml:space="preserve">06181910</t>
  </si>
  <si>
    <t xml:space="preserve">RCS LR</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</si>
  <si>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</si>
  <si>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</si>
  <si>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</si>
  <si>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</si>
  <si>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</si>
  <si>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</si>
  <si>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</si>
  <si>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</si>
  <si>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</si>
  <si>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</si>
  <si>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</si>
  <si>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(faible)</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</si>
  <si>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</si>
  <si>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</si>
  <si>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</si>
  <si>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</si>
  <si>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</si>
  <si>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</si>
  <si>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</si>
  <si>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</si>
  <si>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</si>
  <si>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</si>
  <si>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</si>
  <si>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</si>
  <si>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</si>
  <si>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</si>
  <si>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</si>
  <si>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</si>
  <si>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</si>
  <si>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</si>
  <si>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</si>
  <si>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</si>
  <si>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</si>
  <si>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</si>
  <si>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</si>
  <si>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</si>
  <si>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</si>
  <si>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</si>
  <si>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</si>
  <si>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</si>
  <si>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</si>
  <si>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</si>
  <si>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</si>
  <si>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</si>
  <si>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</si>
  <si>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</si>
  <si>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</si>
  <si>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</si>
  <si>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(30,59852 %)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</si>
  <si>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</si>
  <si>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</si>
  <si>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</si>
  <si>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</si>
  <si>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</si>
  <si>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</si>
  <si>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</si>
  <si>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</si>
  <si>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</si>
  <si>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</si>
  <si>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</si>
  <si>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</si>
  <si>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</si>
  <si>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</si>
  <si>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</si>
  <si>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</si>
  <si>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</si>
  <si>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</si>
  <si>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Cf.</t>
  </si>
  <si>
    <t xml:space="preserve">Leptolyngbya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</si>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</sst>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08">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b val="true"/>
      <sz val="11"/>
      <color rgb="FF000000"/>
      <name val="Calibri"/>
      <family val="2"/>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FF0000"/>
        <bgColor rgb="FF993300"/>
      </patternFill>
    </fill>
    <fill>
      <patternFill patternType="solid">
        <fgColor rgb="FFCCFFCC"/>
        <bgColor rgb="FFCCFFFF"/>
      </patternFill>
    </fill>
    <fill>
      <patternFill patternType="solid">
        <fgColor rgb="FFFFFF00"/>
        <bgColor rgb="FFFFFF00"/>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90">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9" fillId="0" borderId="15" xfId="0" applyFont="true" applyBorder="true" applyAlignment="true" applyProtection="false">
      <alignment horizontal="center" vertical="bottom" textRotation="0" wrapText="false" indent="0" shrinkToFit="false"/>
      <protection locked="true" hidden="false"/>
    </xf>
    <xf numFmtId="164" fontId="30" fillId="0" borderId="15"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0" borderId="16" xfId="0" applyFont="false" applyBorder="true" applyAlignment="false" applyProtection="false">
      <alignment horizontal="general" vertical="bottom" textRotation="0" wrapText="false" indent="0" shrinkToFit="false"/>
      <protection locked="true" hidden="false"/>
    </xf>
    <xf numFmtId="164" fontId="32" fillId="6" borderId="17" xfId="0" applyFont="true" applyBorder="true" applyAlignment="true" applyProtection="false">
      <alignment horizontal="left" vertical="bottom" textRotation="0" wrapText="false" indent="0" shrinkToFit="false"/>
      <protection locked="true" hidden="false"/>
    </xf>
    <xf numFmtId="164" fontId="33" fillId="6" borderId="17" xfId="0" applyFont="true" applyBorder="true" applyAlignment="true" applyProtection="false">
      <alignment horizontal="right" vertical="bottom" textRotation="0" wrapText="false" indent="0" shrinkToFit="false"/>
      <protection locked="true" hidden="false"/>
    </xf>
    <xf numFmtId="165" fontId="26" fillId="6" borderId="8" xfId="0" applyFont="true" applyBorder="true" applyAlignment="true" applyProtection="false">
      <alignment horizontal="center" vertical="bottom" textRotation="0" wrapText="false" indent="0" shrinkToFit="false"/>
      <protection locked="true" hidden="false"/>
    </xf>
    <xf numFmtId="165" fontId="26" fillId="6" borderId="18" xfId="0" applyFont="true" applyBorder="true" applyAlignment="true" applyProtection="false">
      <alignment horizontal="center" vertical="bottom" textRotation="0" wrapText="false" indent="0" shrinkToFit="false"/>
      <protection locked="true" hidden="false"/>
    </xf>
    <xf numFmtId="164" fontId="34" fillId="7" borderId="19"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general" vertical="bottom" textRotation="0" wrapText="false" indent="0" shrinkToFit="false"/>
      <protection locked="true" hidden="false"/>
    </xf>
    <xf numFmtId="164" fontId="36" fillId="0" borderId="8" xfId="0" applyFont="true" applyBorder="true" applyAlignment="true" applyProtection="false">
      <alignment horizontal="center" vertical="bottom" textRotation="0" wrapText="false" indent="0" shrinkToFit="false"/>
      <protection locked="true" hidden="false"/>
    </xf>
    <xf numFmtId="165" fontId="36" fillId="0" borderId="8" xfId="0" applyFont="true" applyBorder="true" applyAlignment="true" applyProtection="false">
      <alignment horizontal="center" vertical="bottom" textRotation="0" wrapText="false" indent="0" shrinkToFit="false"/>
      <protection locked="true" hidden="false"/>
    </xf>
    <xf numFmtId="164" fontId="36" fillId="0" borderId="8" xfId="0" applyFont="true" applyBorder="true" applyAlignment="true" applyProtection="false">
      <alignment horizontal="general" vertical="bottom" textRotation="0" wrapText="false" indent="0" shrinkToFit="false"/>
      <protection locked="true" hidden="false"/>
    </xf>
    <xf numFmtId="164" fontId="37" fillId="0" borderId="20" xfId="0" applyFont="true" applyBorder="true" applyAlignment="true" applyProtection="false">
      <alignment horizontal="general" vertical="bottom" textRotation="0" wrapText="fals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38" fillId="6" borderId="17" xfId="0" applyFont="true" applyBorder="true" applyAlignment="true" applyProtection="false">
      <alignment horizontal="left" vertical="bottom" textRotation="0" wrapText="false" indent="0" shrinkToFit="false"/>
      <protection locked="true" hidden="false"/>
    </xf>
    <xf numFmtId="165" fontId="26" fillId="6" borderId="0" xfId="0" applyFont="true" applyBorder="true" applyAlignment="true" applyProtection="false">
      <alignment horizontal="center" vertical="bottom" textRotation="0" wrapText="false" indent="0" shrinkToFit="false"/>
      <protection locked="true" hidden="false"/>
    </xf>
    <xf numFmtId="165" fontId="26" fillId="6" borderId="19" xfId="0" applyFont="true" applyBorder="true" applyAlignment="true" applyProtection="false">
      <alignment horizontal="center" vertical="bottom" textRotation="0" wrapText="false" indent="0" shrinkToFit="false"/>
      <protection locked="true" hidden="false"/>
    </xf>
    <xf numFmtId="164" fontId="37" fillId="7" borderId="19" xfId="0" applyFont="true" applyBorder="true" applyAlignment="true" applyProtection="false">
      <alignment horizontal="left" vertical="bottom" textRotation="0" wrapText="false" indent="0" shrinkToFit="false"/>
      <protection locked="true" hidden="false"/>
    </xf>
    <xf numFmtId="164" fontId="36" fillId="0" borderId="0" xfId="0" applyFont="true" applyBorder="false" applyAlignment="true" applyProtection="false">
      <alignment horizontal="center" vertical="bottom" textRotation="0" wrapText="false" indent="0" shrinkToFit="false"/>
      <protection locked="true" hidden="false"/>
    </xf>
    <xf numFmtId="165" fontId="36" fillId="0" borderId="0" xfId="0" applyFont="true" applyBorder="false" applyAlignment="true" applyProtection="false">
      <alignment horizontal="center" vertical="bottom" textRotation="0" wrapText="false" indent="0" shrinkToFit="false"/>
      <protection locked="true" hidden="false"/>
    </xf>
    <xf numFmtId="164" fontId="36" fillId="0" borderId="0" xfId="0" applyFont="true" applyBorder="false" applyAlignment="true" applyProtection="false">
      <alignment horizontal="general" vertical="bottom" textRotation="0" wrapText="false" indent="0" shrinkToFit="false"/>
      <protection locked="true" hidden="false"/>
    </xf>
    <xf numFmtId="164" fontId="35" fillId="0" borderId="0" xfId="0" applyFont="true" applyBorder="false" applyAlignment="true" applyProtection="false">
      <alignment horizontal="general" vertical="bottom" textRotation="0" wrapText="false" indent="0" shrinkToFit="false"/>
      <protection locked="true" hidden="false"/>
    </xf>
    <xf numFmtId="164" fontId="37" fillId="7" borderId="19"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left" vertical="bottom" textRotation="0" wrapText="false" indent="1" shrinkToFit="false"/>
      <protection locked="true" hidden="false"/>
    </xf>
    <xf numFmtId="164" fontId="34" fillId="7" borderId="19" xfId="0" applyFont="true" applyBorder="true" applyAlignment="true" applyProtection="false">
      <alignment horizontal="left" vertical="bottom" textRotation="0" wrapText="false" indent="0" shrinkToFit="false"/>
      <protection locked="true" hidden="false"/>
    </xf>
    <xf numFmtId="164" fontId="35" fillId="0" borderId="20"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true" applyAlignment="true" applyProtection="false">
      <alignment horizontal="general" vertical="bottom" textRotation="0" wrapText="false" indent="0" shrinkToFit="false"/>
      <protection locked="true" hidden="false"/>
    </xf>
    <xf numFmtId="164" fontId="39" fillId="0" borderId="20" xfId="0" applyFont="true" applyBorder="true" applyAlignment="true" applyProtection="false">
      <alignment horizontal="general" vertical="bottom" textRotation="0" wrapText="false" indent="0" shrinkToFit="false"/>
      <protection locked="true" hidden="false"/>
    </xf>
    <xf numFmtId="164" fontId="35" fillId="0" borderId="0" xfId="0" applyFont="true" applyBorder="false" applyAlignment="true" applyProtection="false">
      <alignment horizontal="general" vertical="bottom" textRotation="0" wrapText="false" indent="0" shrinkToFit="false"/>
      <protection locked="true" hidden="false"/>
    </xf>
    <xf numFmtId="164" fontId="0" fillId="0" borderId="20" xfId="0" applyFont="false" applyBorder="true" applyAlignment="true" applyProtection="false">
      <alignment horizontal="general" vertical="bottom" textRotation="0" wrapText="false" indent="0" shrinkToFit="false"/>
      <protection locked="true" hidden="false"/>
    </xf>
    <xf numFmtId="164" fontId="36" fillId="0" borderId="0" xfId="0" applyFont="true" applyBorder="true" applyAlignment="true" applyProtection="false">
      <alignment horizontal="center" vertical="bottom" textRotation="0" wrapText="false" indent="0" shrinkToFit="false"/>
      <protection locked="true" hidden="false"/>
    </xf>
    <xf numFmtId="165" fontId="36" fillId="0" borderId="0" xfId="0" applyFont="true" applyBorder="true" applyAlignment="true" applyProtection="false">
      <alignment horizontal="center" vertical="bottom" textRotation="0" wrapText="false" indent="0" shrinkToFit="false"/>
      <protection locked="true" hidden="false"/>
    </xf>
    <xf numFmtId="164" fontId="36" fillId="0" borderId="0" xfId="0" applyFont="true" applyBorder="true" applyAlignment="true" applyProtection="false">
      <alignment horizontal="general" vertical="bottom" textRotation="0" wrapText="false" indent="0" shrinkToFit="false"/>
      <protection locked="true" hidden="false"/>
    </xf>
    <xf numFmtId="166" fontId="35" fillId="0" borderId="20" xfId="0" applyFont="true" applyBorder="true" applyAlignment="true" applyProtection="false">
      <alignment horizontal="left" vertical="bottom" textRotation="0" wrapText="tru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40" fillId="0" borderId="20"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left" vertical="bottom" textRotation="0" wrapText="false" indent="0" shrinkToFit="false"/>
      <protection locked="true" hidden="false"/>
    </xf>
    <xf numFmtId="164" fontId="42" fillId="0" borderId="20" xfId="0" applyFont="true" applyBorder="true" applyAlignment="true" applyProtection="false">
      <alignment horizontal="general" vertical="bottom" textRotation="0" wrapText="false" indent="0" shrinkToFit="false"/>
      <protection locked="true" hidden="false"/>
    </xf>
    <xf numFmtId="164" fontId="43" fillId="6" borderId="17" xfId="0" applyFont="true" applyBorder="true" applyAlignment="true" applyProtection="false">
      <alignment horizontal="right" vertical="bottom" textRotation="0" wrapText="false" indent="0" shrinkToFit="false"/>
      <protection locked="true" hidden="false"/>
    </xf>
    <xf numFmtId="164" fontId="36" fillId="0" borderId="21" xfId="0" applyFont="true" applyBorder="true" applyAlignment="true" applyProtection="false">
      <alignment horizontal="general" vertical="bottom" textRotation="0" wrapText="false" indent="0" shrinkToFit="false"/>
      <protection locked="true" hidden="false"/>
    </xf>
    <xf numFmtId="164" fontId="44" fillId="0" borderId="20" xfId="0" applyFont="true" applyBorder="true" applyAlignment="true" applyProtection="false">
      <alignment horizontal="general" vertical="bottom" textRotation="0" wrapText="false" indent="0" shrinkToFit="false"/>
      <protection locked="true" hidden="false"/>
    </xf>
    <xf numFmtId="164" fontId="45" fillId="0" borderId="20" xfId="0" applyFont="true" applyBorder="true" applyAlignment="true" applyProtection="false">
      <alignment horizontal="general" vertical="bottom" textRotation="0" wrapText="false" indent="0" shrinkToFit="false"/>
      <protection locked="true" hidden="false"/>
    </xf>
    <xf numFmtId="164" fontId="46" fillId="0" borderId="20" xfId="0" applyFont="true" applyBorder="true" applyAlignment="true" applyProtection="false">
      <alignment horizontal="general" vertical="bottom" textRotation="0" wrapText="true" indent="0" shrinkToFit="false"/>
      <protection locked="true" hidden="false"/>
    </xf>
    <xf numFmtId="164" fontId="42" fillId="0" borderId="20" xfId="0" applyFont="true" applyBorder="true" applyAlignment="false" applyProtection="false">
      <alignment horizontal="general" vertical="bottom" textRotation="0" wrapText="false" indent="0" shrinkToFit="false"/>
      <protection locked="true" hidden="false"/>
    </xf>
    <xf numFmtId="164" fontId="36" fillId="0" borderId="9" xfId="0" applyFont="true" applyBorder="true" applyAlignment="true" applyProtection="false">
      <alignment horizontal="center" vertical="bottom" textRotation="0" wrapText="fals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48" fillId="0" borderId="0" xfId="0" applyFont="true" applyBorder="false" applyAlignment="true" applyProtection="false">
      <alignment horizontal="center" vertical="bottom" textRotation="0" wrapText="false" indent="0" shrinkToFit="false"/>
      <protection locked="true" hidden="false"/>
    </xf>
    <xf numFmtId="165" fontId="48" fillId="0" borderId="0" xfId="0" applyFont="true" applyBorder="false" applyAlignment="true" applyProtection="false">
      <alignment horizontal="center" vertical="bottom" textRotation="0" wrapText="false" indent="0" shrinkToFit="false"/>
      <protection locked="true" hidden="false"/>
    </xf>
    <xf numFmtId="164" fontId="49" fillId="0" borderId="0" xfId="0" applyFont="true" applyBorder="false" applyAlignment="true" applyProtection="false">
      <alignment horizontal="center"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0" fillId="0" borderId="20" xfId="0" applyFont="true" applyBorder="true" applyAlignment="true" applyProtection="false">
      <alignment horizontal="general" vertical="bottom" textRotation="0" wrapText="false" indent="0" shrinkToFit="false"/>
      <protection locked="true" hidden="false"/>
    </xf>
    <xf numFmtId="164" fontId="51" fillId="0" borderId="20" xfId="0" applyFont="true" applyBorder="true" applyAlignment="true" applyProtection="false">
      <alignment horizontal="general" vertical="bottom" textRotation="0" wrapText="false" indent="0" shrinkToFit="false"/>
      <protection locked="true" hidden="false"/>
    </xf>
    <xf numFmtId="164" fontId="42" fillId="0" borderId="20" xfId="0" applyFont="true" applyBorder="true" applyAlignment="true" applyProtection="false">
      <alignment horizontal="left" vertical="bottom" textRotation="0" wrapText="false" indent="0" shrinkToFit="false"/>
      <protection locked="true" hidden="false"/>
    </xf>
    <xf numFmtId="164" fontId="41" fillId="7" borderId="19" xfId="0" applyFont="true" applyBorder="true" applyAlignment="true" applyProtection="false">
      <alignment horizontal="left" vertical="bottom" textRotation="0" wrapText="false" indent="0" shrinkToFit="false"/>
      <protection locked="true" hidden="false"/>
    </xf>
    <xf numFmtId="164" fontId="52" fillId="0" borderId="20" xfId="0" applyFont="true" applyBorder="true" applyAlignment="true" applyProtection="false">
      <alignment horizontal="general" vertical="bottom" textRotation="0" wrapText="false" indent="0" shrinkToFit="false"/>
      <protection locked="true" hidden="false"/>
    </xf>
    <xf numFmtId="164" fontId="52" fillId="0" borderId="20" xfId="0" applyFont="true" applyBorder="true" applyAlignment="true" applyProtection="false">
      <alignment horizontal="general" vertical="bottom" textRotation="0" wrapText="false" indent="0" shrinkToFit="false"/>
      <protection locked="true" hidden="false"/>
    </xf>
    <xf numFmtId="164" fontId="35" fillId="0" borderId="20" xfId="0" applyFont="true" applyBorder="true" applyAlignment="true" applyProtection="false">
      <alignment horizontal="left" vertical="bottom" textRotation="0" wrapText="false" indent="0" shrinkToFit="false"/>
      <protection locked="true" hidden="false"/>
    </xf>
    <xf numFmtId="164" fontId="32" fillId="6" borderId="17" xfId="0" applyFont="true" applyBorder="true" applyAlignment="true" applyProtection="false">
      <alignment horizontal="left" vertical="top" textRotation="0" wrapText="false" indent="0" shrinkToFit="false"/>
      <protection locked="true" hidden="false"/>
    </xf>
    <xf numFmtId="164" fontId="0" fillId="0" borderId="20" xfId="0" applyFont="false" applyBorder="true" applyAlignment="true" applyProtection="false">
      <alignment horizontal="general" vertical="bottom" textRotation="0" wrapText="false" indent="0" shrinkToFit="false"/>
      <protection locked="true" hidden="false"/>
    </xf>
    <xf numFmtId="164" fontId="51" fillId="0" borderId="20" xfId="0" applyFont="true" applyBorder="true" applyAlignment="true" applyProtection="false">
      <alignment horizontal="general" vertical="bottom" textRotation="0" wrapText="false" indent="0" shrinkToFit="false"/>
      <protection locked="true" hidden="false"/>
    </xf>
    <xf numFmtId="167" fontId="32" fillId="6" borderId="17" xfId="0" applyFont="true" applyBorder="true" applyAlignment="true" applyProtection="false">
      <alignment horizontal="left" vertical="bottom" textRotation="0" wrapText="false" indent="0" shrinkToFit="false"/>
      <protection locked="true" hidden="false"/>
    </xf>
    <xf numFmtId="164" fontId="20" fillId="0" borderId="20" xfId="0" applyFont="true" applyBorder="true" applyAlignment="false" applyProtection="false">
      <alignment horizontal="general" vertical="bottom" textRotation="0" wrapText="false" indent="0" shrinkToFit="false"/>
      <protection locked="true" hidden="false"/>
    </xf>
    <xf numFmtId="164" fontId="53" fillId="0" borderId="0" xfId="0" applyFont="true" applyBorder="false" applyAlignment="true" applyProtection="false">
      <alignment horizontal="center" vertical="bottom" textRotation="0" wrapText="false" indent="0" shrinkToFit="false"/>
      <protection locked="true" hidden="false"/>
    </xf>
    <xf numFmtId="164" fontId="53" fillId="0" borderId="0" xfId="0" applyFont="true" applyBorder="false" applyAlignment="true" applyProtection="false">
      <alignment horizontal="general"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57" fillId="0" borderId="0" xfId="0" applyFont="true" applyBorder="false" applyAlignment="false" applyProtection="false">
      <alignment horizontal="general" vertical="bottom" textRotation="0" wrapText="false" indent="0" shrinkToFit="false"/>
      <protection locked="true" hidden="false"/>
    </xf>
    <xf numFmtId="164" fontId="26" fillId="7" borderId="0" xfId="0" applyFont="true" applyBorder="false" applyAlignment="false" applyProtection="true">
      <alignment horizontal="general" vertical="bottom" textRotation="0" wrapText="false" indent="0" shrinkToFit="false"/>
      <protection locked="false" hidden="false"/>
    </xf>
    <xf numFmtId="164" fontId="0" fillId="7" borderId="0" xfId="0" applyFont="false" applyBorder="false" applyAlignment="false" applyProtection="true">
      <alignment horizontal="general" vertical="bottom" textRotation="0" wrapText="false" indent="0" shrinkToFit="false"/>
      <protection locked="false" hidden="false"/>
    </xf>
    <xf numFmtId="164" fontId="0" fillId="7" borderId="0" xfId="0" applyFont="false" applyBorder="false" applyAlignment="false" applyProtection="false">
      <alignment horizontal="general" vertical="bottom" textRotation="0" wrapText="false" indent="0" shrinkToFit="false"/>
      <protection locked="true" hidden="false"/>
    </xf>
    <xf numFmtId="164" fontId="58" fillId="7" borderId="0" xfId="0" applyFont="true" applyBorder="true" applyAlignment="false" applyProtection="true">
      <alignment horizontal="general" vertical="bottom" textRotation="0" wrapText="false" indent="0" shrinkToFit="false"/>
      <protection locked="false" hidden="false"/>
    </xf>
    <xf numFmtId="164" fontId="0" fillId="7" borderId="0" xfId="0" applyFont="false" applyBorder="true" applyAlignment="false" applyProtection="true">
      <alignment horizontal="general" vertical="bottom" textRotation="0" wrapText="false" indent="0" shrinkToFit="false"/>
      <protection locked="false" hidden="false"/>
    </xf>
    <xf numFmtId="164" fontId="59" fillId="0" borderId="0" xfId="0" applyFont="true" applyBorder="false" applyAlignment="false" applyProtection="false">
      <alignment horizontal="general" vertical="bottom" textRotation="0" wrapText="false" indent="0" shrinkToFit="false"/>
      <protection locked="true" hidden="false"/>
    </xf>
    <xf numFmtId="164" fontId="58" fillId="7" borderId="22" xfId="0" applyFont="true" applyBorder="true" applyAlignment="false" applyProtection="false">
      <alignment horizontal="general" vertical="bottom" textRotation="0" wrapText="false" indent="0" shrinkToFit="false"/>
      <protection locked="true" hidden="false"/>
    </xf>
    <xf numFmtId="164" fontId="0" fillId="7" borderId="23" xfId="0" applyFont="false" applyBorder="true" applyAlignment="false" applyProtection="false">
      <alignment horizontal="general" vertical="bottom" textRotation="0" wrapText="false" indent="0" shrinkToFit="false"/>
      <protection locked="true" hidden="false"/>
    </xf>
    <xf numFmtId="164" fontId="26" fillId="7" borderId="24" xfId="0" applyFont="true" applyBorder="true" applyAlignment="true" applyProtection="false">
      <alignment horizontal="center" vertical="bottom" textRotation="0" wrapText="false" indent="0" shrinkToFit="false"/>
      <protection locked="true" hidden="false"/>
    </xf>
    <xf numFmtId="164" fontId="0" fillId="7" borderId="24" xfId="0" applyFont="true" applyBorder="true" applyAlignment="true" applyProtection="false">
      <alignment horizontal="center" vertical="bottom" textRotation="0" wrapText="false" indent="0" shrinkToFit="false"/>
      <protection locked="true" hidden="false"/>
    </xf>
    <xf numFmtId="164" fontId="0" fillId="7" borderId="25" xfId="0" applyFont="true" applyBorder="true" applyAlignment="false" applyProtection="false">
      <alignment horizontal="general" vertical="bottom" textRotation="0" wrapText="false" indent="0" shrinkToFit="false"/>
      <protection locked="true" hidden="false"/>
    </xf>
    <xf numFmtId="164" fontId="0" fillId="7" borderId="26" xfId="0" applyFont="true" applyBorder="true" applyAlignment="false" applyProtection="false">
      <alignment horizontal="general" vertical="bottom" textRotation="0" wrapText="false" indent="0" shrinkToFit="false"/>
      <protection locked="true" hidden="false"/>
    </xf>
    <xf numFmtId="168" fontId="0" fillId="7" borderId="26" xfId="0" applyFont="true" applyBorder="true" applyAlignment="true" applyProtection="false">
      <alignment horizontal="center" vertical="bottom" textRotation="0" wrapText="false" indent="0" shrinkToFit="false"/>
      <protection locked="true" hidden="false"/>
    </xf>
    <xf numFmtId="164" fontId="26" fillId="7" borderId="27" xfId="0" applyFont="true" applyBorder="true" applyAlignment="true" applyProtection="false">
      <alignment horizontal="center" vertical="bottom" textRotation="0" wrapText="false" indent="0" shrinkToFit="false"/>
      <protection locked="true" hidden="false"/>
    </xf>
    <xf numFmtId="164" fontId="0" fillId="7" borderId="25" xfId="0" applyFont="true" applyBorder="true" applyAlignment="true" applyProtection="false">
      <alignment horizontal="center" vertical="bottom" textRotation="0" wrapText="false" indent="0" shrinkToFit="false"/>
      <protection locked="true" hidden="false"/>
    </xf>
    <xf numFmtId="164" fontId="0" fillId="7" borderId="28" xfId="0" applyFont="true" applyBorder="true" applyAlignment="true" applyProtection="false">
      <alignment horizontal="center" vertical="bottom" textRotation="0" wrapText="false" indent="0" shrinkToFit="false"/>
      <protection locked="true" hidden="false"/>
    </xf>
    <xf numFmtId="164" fontId="0" fillId="7" borderId="25" xfId="0" applyFont="false" applyBorder="true" applyAlignment="true" applyProtection="false">
      <alignment horizontal="center" vertical="bottom" textRotation="0" wrapText="false" indent="0" shrinkToFit="false"/>
      <protection locked="true" hidden="false"/>
    </xf>
    <xf numFmtId="164" fontId="0" fillId="7" borderId="26" xfId="0" applyFont="false" applyBorder="true" applyAlignment="true" applyProtection="false">
      <alignment horizontal="center" vertical="bottom" textRotation="0" wrapText="false" indent="0" shrinkToFit="false"/>
      <protection locked="true" hidden="false"/>
    </xf>
    <xf numFmtId="164" fontId="0" fillId="7" borderId="28" xfId="0" applyFont="false" applyBorder="true" applyAlignment="true" applyProtection="false">
      <alignment horizontal="center" vertical="bottom" textRotation="0" wrapText="false" indent="0" shrinkToFit="false"/>
      <protection locked="true" hidden="false"/>
    </xf>
    <xf numFmtId="164" fontId="0" fillId="7" borderId="26" xfId="0" applyFont="true" applyBorder="true" applyAlignment="true" applyProtection="false">
      <alignment horizontal="center" vertical="bottom" textRotation="0" wrapText="false" indent="0" shrinkToFit="false"/>
      <protection locked="true" hidden="false"/>
    </xf>
    <xf numFmtId="164" fontId="0" fillId="7" borderId="27" xfId="0" applyFont="true" applyBorder="true" applyAlignment="true" applyProtection="false">
      <alignment horizontal="center" vertical="bottom" textRotation="0" wrapText="false" indent="0" shrinkToFit="false"/>
      <protection locked="true" hidden="false"/>
    </xf>
    <xf numFmtId="164" fontId="26" fillId="0" borderId="29" xfId="0" applyFont="true" applyBorder="true" applyAlignment="false" applyProtection="true">
      <alignment horizontal="general" vertical="bottom" textRotation="0" wrapText="false" indent="0" shrinkToFit="false"/>
      <protection locked="false" hidden="false"/>
    </xf>
    <xf numFmtId="164" fontId="0" fillId="0" borderId="30" xfId="0" applyFont="false" applyBorder="true" applyAlignment="false" applyProtection="true">
      <alignment horizontal="general" vertical="bottom" textRotation="0" wrapText="false" indent="0" shrinkToFit="false"/>
      <protection locked="false" hidden="false"/>
    </xf>
    <xf numFmtId="168" fontId="0" fillId="0" borderId="30" xfId="0" applyFont="false" applyBorder="true" applyAlignment="false" applyProtection="true">
      <alignment horizontal="general" vertical="bottom" textRotation="0" wrapText="false" indent="0" shrinkToFit="false"/>
      <protection locked="false" hidden="false"/>
    </xf>
    <xf numFmtId="169" fontId="26" fillId="0" borderId="31" xfId="0" applyFont="true" applyBorder="true" applyAlignment="false" applyProtection="true">
      <alignment horizontal="general" vertical="bottom" textRotation="0" wrapText="false" indent="0" shrinkToFit="false"/>
      <protection locked="false" hidden="false"/>
    </xf>
    <xf numFmtId="170" fontId="0" fillId="0" borderId="29" xfId="0" applyFont="false" applyBorder="true" applyAlignment="true" applyProtection="true">
      <alignment horizontal="right" vertical="bottom" textRotation="0" wrapText="false" indent="0" shrinkToFit="false"/>
      <protection locked="false" hidden="false"/>
    </xf>
    <xf numFmtId="170" fontId="0" fillId="0" borderId="32" xfId="0" applyFont="false" applyBorder="true" applyAlignment="true" applyProtection="true">
      <alignment horizontal="right" vertical="bottom" textRotation="0" wrapText="false" indent="0" shrinkToFit="false"/>
      <protection locked="false" hidden="false"/>
    </xf>
    <xf numFmtId="170" fontId="0" fillId="0" borderId="30" xfId="0" applyFont="false" applyBorder="true" applyAlignment="true" applyProtection="true">
      <alignment horizontal="right" vertical="bottom" textRotation="0" wrapText="false" indent="0" shrinkToFit="false"/>
      <protection locked="false" hidden="false"/>
    </xf>
    <xf numFmtId="169" fontId="0" fillId="0" borderId="29" xfId="0" applyFont="false" applyBorder="true" applyAlignment="false" applyProtection="true">
      <alignment horizontal="general" vertical="bottom" textRotation="0" wrapText="false" indent="0" shrinkToFit="false"/>
      <protection locked="false" hidden="false"/>
    </xf>
    <xf numFmtId="169" fontId="0" fillId="0" borderId="30" xfId="0" applyFont="false" applyBorder="true" applyAlignment="false" applyProtection="true">
      <alignment horizontal="general" vertical="bottom" textRotation="0" wrapText="false" indent="0" shrinkToFit="false"/>
      <protection locked="false" hidden="false"/>
    </xf>
    <xf numFmtId="170" fontId="0" fillId="0" borderId="30" xfId="0" applyFont="false" applyBorder="true" applyAlignment="false" applyProtection="true">
      <alignment horizontal="general" vertical="bottom" textRotation="0" wrapText="false" indent="0" shrinkToFit="false"/>
      <protection locked="false" hidden="false"/>
    </xf>
    <xf numFmtId="170" fontId="0" fillId="0" borderId="32" xfId="0" applyFont="false" applyBorder="true" applyAlignment="false" applyProtection="true">
      <alignment horizontal="general" vertical="bottom" textRotation="0" wrapText="false" indent="0" shrinkToFit="false"/>
      <protection locked="false" hidden="false"/>
    </xf>
    <xf numFmtId="171" fontId="0" fillId="0" borderId="29" xfId="0" applyFont="false" applyBorder="true" applyAlignment="false" applyProtection="true">
      <alignment horizontal="general" vertical="bottom" textRotation="0" wrapText="false" indent="0" shrinkToFit="false"/>
      <protection locked="false" hidden="false"/>
    </xf>
    <xf numFmtId="169" fontId="0" fillId="0" borderId="31" xfId="0" applyFont="false" applyBorder="true" applyAlignment="false" applyProtection="true">
      <alignment horizontal="general" vertical="bottom" textRotation="0" wrapText="false" indent="0" shrinkToFit="false"/>
      <protection locked="false" hidden="false"/>
    </xf>
    <xf numFmtId="170" fontId="0" fillId="0" borderId="29" xfId="0" applyFont="false" applyBorder="true" applyAlignment="false" applyProtection="true">
      <alignment horizontal="general" vertical="bottom" textRotation="0" wrapText="false" indent="0" shrinkToFit="false"/>
      <protection locked="false" hidden="false"/>
    </xf>
    <xf numFmtId="164" fontId="26" fillId="0" borderId="33" xfId="0" applyFont="true" applyBorder="true" applyAlignment="false" applyProtection="true">
      <alignment horizontal="general" vertical="bottom" textRotation="0" wrapText="false" indent="0" shrinkToFit="false"/>
      <protection locked="false" hidden="false"/>
    </xf>
    <xf numFmtId="164" fontId="0" fillId="0" borderId="34" xfId="0" applyFont="false" applyBorder="true" applyAlignment="false" applyProtection="true">
      <alignment horizontal="general" vertical="bottom" textRotation="0" wrapText="false" indent="0" shrinkToFit="false"/>
      <protection locked="false" hidden="false"/>
    </xf>
    <xf numFmtId="168" fontId="0" fillId="0" borderId="34" xfId="0" applyFont="false" applyBorder="true" applyAlignment="false" applyProtection="true">
      <alignment horizontal="general" vertical="bottom" textRotation="0" wrapText="false" indent="0" shrinkToFit="false"/>
      <protection locked="false" hidden="false"/>
    </xf>
    <xf numFmtId="169" fontId="26" fillId="0" borderId="35" xfId="0" applyFont="true" applyBorder="true" applyAlignment="fals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right"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4" xfId="0" applyFont="false" applyBorder="true" applyAlignment="true" applyProtection="true">
      <alignment horizontal="right" vertical="bottom" textRotation="0" wrapText="false" indent="0" shrinkToFit="false"/>
      <protection locked="false" hidden="false"/>
    </xf>
    <xf numFmtId="169" fontId="0" fillId="0" borderId="33" xfId="0" applyFont="false" applyBorder="true" applyAlignment="false" applyProtection="true">
      <alignment horizontal="general" vertical="bottom" textRotation="0" wrapText="false" indent="0" shrinkToFit="false"/>
      <protection locked="false" hidden="false"/>
    </xf>
    <xf numFmtId="169" fontId="0" fillId="0" borderId="34" xfId="0" applyFont="false" applyBorder="true" applyAlignment="false" applyProtection="true">
      <alignment horizontal="general" vertical="bottom" textRotation="0" wrapText="false" indent="0" shrinkToFit="false"/>
      <protection locked="false" hidden="false"/>
    </xf>
    <xf numFmtId="170" fontId="0" fillId="0" borderId="34"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71" fontId="0" fillId="0" borderId="33" xfId="0" applyFont="false" applyBorder="true" applyAlignment="false" applyProtection="true">
      <alignment horizontal="general" vertical="bottom" textRotation="0" wrapText="false" indent="0" shrinkToFit="false"/>
      <protection locked="false" hidden="false"/>
    </xf>
    <xf numFmtId="169" fontId="0" fillId="0" borderId="35" xfId="0" applyFont="false" applyBorder="true" applyAlignment="false" applyProtection="true">
      <alignment horizontal="general" vertical="bottom" textRotation="0" wrapText="false" indent="0" shrinkToFit="false"/>
      <protection locked="false" hidden="false"/>
    </xf>
    <xf numFmtId="170" fontId="0" fillId="0" borderId="33"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3"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3"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9" xfId="0" applyFont="false" applyBorder="true" applyAlignment="false" applyProtection="false">
      <alignment horizontal="general" vertical="bottom" textRotation="0" wrapText="false" indent="0" shrinkToFit="false"/>
      <protection locked="true" hidden="false"/>
    </xf>
    <xf numFmtId="164" fontId="63" fillId="2" borderId="0" xfId="0" applyFont="true" applyBorder="true" applyAlignment="true" applyProtection="false">
      <alignment horizontal="right" vertical="bottom" textRotation="0" wrapText="false" indent="0" shrinkToFit="false"/>
      <protection locked="true" hidden="false"/>
    </xf>
    <xf numFmtId="164" fontId="0" fillId="3" borderId="19" xfId="0" applyFont="false" applyBorder="true" applyAlignment="false" applyProtection="false">
      <alignment horizontal="general" vertical="bottom" textRotation="0" wrapText="false" indent="0" shrinkToFit="false"/>
      <protection locked="true" hidden="false"/>
    </xf>
    <xf numFmtId="164" fontId="64" fillId="2" borderId="9"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general" vertical="bottom" textRotation="0" wrapText="false" indent="0" shrinkToFit="false"/>
      <protection locked="true" hidden="false"/>
    </xf>
    <xf numFmtId="164" fontId="66" fillId="2" borderId="0" xfId="0" applyFont="true" applyBorder="true" applyAlignment="false" applyProtection="false">
      <alignment horizontal="general" vertical="bottom" textRotation="0" wrapText="false" indent="0" shrinkToFit="false"/>
      <protection locked="true" hidden="false"/>
    </xf>
    <xf numFmtId="164" fontId="67" fillId="2" borderId="19" xfId="0" applyFont="true" applyBorder="true" applyAlignment="true" applyProtection="false">
      <alignment horizontal="right" vertical="bottom" textRotation="0" wrapText="false" indent="0" shrinkToFit="false"/>
      <protection locked="true" hidden="false"/>
    </xf>
    <xf numFmtId="164" fontId="0" fillId="8" borderId="9" xfId="0" applyFont="false" applyBorder="true" applyAlignment="false" applyProtection="false">
      <alignment horizontal="general" vertical="bottom" textRotation="0" wrapText="false" indent="0" shrinkToFit="false"/>
      <protection locked="true" hidden="false"/>
    </xf>
    <xf numFmtId="164" fontId="68" fillId="8" borderId="0" xfId="0" applyFont="true" applyBorder="true" applyAlignment="true" applyProtection="false">
      <alignment horizontal="left" vertical="bottom" textRotation="0" wrapText="false" indent="2" shrinkToFit="false"/>
      <protection locked="true" hidden="false"/>
    </xf>
    <xf numFmtId="164" fontId="68" fillId="8" borderId="0" xfId="0" applyFont="true" applyBorder="true" applyAlignment="false" applyProtection="false">
      <alignment horizontal="general" vertical="bottom" textRotation="0" wrapText="false" indent="0" shrinkToFit="false"/>
      <protection locked="true" hidden="false"/>
    </xf>
    <xf numFmtId="164" fontId="69" fillId="8" borderId="0" xfId="0" applyFont="true" applyBorder="true" applyAlignment="false" applyProtection="false">
      <alignment horizontal="general" vertical="bottom" textRotation="0" wrapText="false" indent="0" shrinkToFit="false"/>
      <protection locked="true" hidden="false"/>
    </xf>
    <xf numFmtId="164" fontId="68" fillId="8" borderId="19" xfId="0" applyFont="true" applyBorder="true" applyAlignment="false" applyProtection="false">
      <alignment horizontal="general" vertical="bottom" textRotation="0" wrapText="false" indent="0" shrinkToFit="false"/>
      <protection locked="true" hidden="false"/>
    </xf>
    <xf numFmtId="164" fontId="68" fillId="0" borderId="0" xfId="0" applyFont="true" applyBorder="true" applyAlignment="false" applyProtection="false">
      <alignment horizontal="general" vertical="bottom" textRotation="0" wrapText="false" indent="0" shrinkToFit="false"/>
      <protection locked="true" hidden="false"/>
    </xf>
    <xf numFmtId="164" fontId="68" fillId="8" borderId="0" xfId="0" applyFont="true" applyBorder="true" applyAlignment="true" applyProtection="false">
      <alignment horizontal="left" vertical="bottom" textRotation="0" wrapText="false" indent="0" shrinkToFit="false"/>
      <protection locked="true" hidden="false"/>
    </xf>
    <xf numFmtId="164" fontId="70" fillId="8" borderId="0" xfId="0" applyFont="true" applyBorder="true" applyAlignment="true" applyProtection="false">
      <alignment horizontal="center" vertical="bottom" textRotation="0" wrapText="false" indent="0" shrinkToFit="false"/>
      <protection locked="true" hidden="false"/>
    </xf>
    <xf numFmtId="164" fontId="70" fillId="8" borderId="19"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71" fillId="8" borderId="0" xfId="0" applyFont="true" applyBorder="true" applyAlignment="true" applyProtection="false">
      <alignment horizontal="left" vertical="bottom" textRotation="0" wrapText="false" indent="0" shrinkToFit="false"/>
      <protection locked="true" hidden="false"/>
    </xf>
    <xf numFmtId="164" fontId="68" fillId="8" borderId="0" xfId="0" applyFont="true" applyBorder="true" applyAlignment="true" applyProtection="false">
      <alignment horizontal="general" vertical="bottom" textRotation="0" wrapText="false" indent="0" shrinkToFit="false"/>
      <protection locked="true" hidden="false"/>
    </xf>
    <xf numFmtId="164" fontId="70" fillId="8" borderId="19" xfId="0" applyFont="true" applyBorder="true" applyAlignment="true" applyProtection="false">
      <alignment horizontal="left" vertical="bottom" textRotation="0" wrapText="false" indent="0" shrinkToFit="false"/>
      <protection locked="true" hidden="false"/>
    </xf>
    <xf numFmtId="164" fontId="68" fillId="0" borderId="0" xfId="0" applyFont="true" applyBorder="true" applyAlignment="true" applyProtection="false">
      <alignment horizontal="general" vertical="bottom" textRotation="0" wrapText="false" indent="0" shrinkToFit="false"/>
      <protection locked="true" hidden="false"/>
    </xf>
    <xf numFmtId="164" fontId="68" fillId="8" borderId="19" xfId="0" applyFont="true" applyBorder="true" applyAlignment="true" applyProtection="false">
      <alignment horizontal="general" vertical="bottom" textRotation="0" wrapText="false" indent="0" shrinkToFit="false"/>
      <protection locked="true" hidden="false"/>
    </xf>
    <xf numFmtId="164" fontId="72" fillId="8" borderId="0" xfId="0" applyFont="true" applyBorder="true" applyAlignment="true" applyProtection="false">
      <alignment horizontal="left" vertical="bottom" textRotation="0" wrapText="false" indent="0" shrinkToFit="false"/>
      <protection locked="true" hidden="false"/>
    </xf>
    <xf numFmtId="164" fontId="68" fillId="8" borderId="0" xfId="0" applyFont="true" applyBorder="true" applyAlignment="true" applyProtection="false">
      <alignment horizontal="left" vertical="bottom" textRotation="0" wrapText="false" indent="1" shrinkToFit="false"/>
      <protection locked="true" hidden="false"/>
    </xf>
    <xf numFmtId="164" fontId="68" fillId="8" borderId="0" xfId="0" applyFont="true" applyBorder="true" applyAlignment="true" applyProtection="false">
      <alignment horizontal="center" vertical="bottom" textRotation="0" wrapText="false" indent="0" shrinkToFit="false"/>
      <protection locked="true" hidden="false"/>
    </xf>
    <xf numFmtId="164" fontId="68" fillId="8" borderId="19" xfId="0" applyFont="true" applyBorder="true" applyAlignment="true" applyProtection="false">
      <alignment horizontal="center" vertical="bottom" textRotation="0" wrapText="false" indent="0" shrinkToFit="false"/>
      <protection locked="true" hidden="false"/>
    </xf>
    <xf numFmtId="164" fontId="68" fillId="0" borderId="0" xfId="0" applyFont="true" applyBorder="true" applyAlignment="true" applyProtection="false">
      <alignment horizontal="center" vertical="bottom" textRotation="0" wrapText="false" indent="0" shrinkToFit="false"/>
      <protection locked="true" hidden="false"/>
    </xf>
    <xf numFmtId="164" fontId="0" fillId="8" borderId="0" xfId="0" applyFont="false" applyBorder="true" applyAlignment="false" applyProtection="false">
      <alignment horizontal="general" vertical="bottom" textRotation="0" wrapText="false" indent="0" shrinkToFit="false"/>
      <protection locked="true" hidden="false"/>
    </xf>
    <xf numFmtId="164" fontId="0" fillId="0" borderId="37" xfId="0" applyFont="false" applyBorder="true" applyAlignment="false" applyProtection="false">
      <alignment horizontal="general" vertical="bottom" textRotation="0" wrapText="false" indent="0" shrinkToFit="false"/>
      <protection locked="true" hidden="false"/>
    </xf>
    <xf numFmtId="164" fontId="73" fillId="8" borderId="0" xfId="0" applyFont="true" applyBorder="true" applyAlignment="true" applyProtection="false">
      <alignment horizontal="left" vertical="bottom" textRotation="0" wrapText="false" indent="0" shrinkToFit="false"/>
      <protection locked="true" hidden="false"/>
    </xf>
    <xf numFmtId="164" fontId="73" fillId="8" borderId="0" xfId="0" applyFont="true" applyBorder="true" applyAlignment="false" applyProtection="false">
      <alignment horizontal="general" vertical="bottom" textRotation="0" wrapText="false" indent="0" shrinkToFit="false"/>
      <protection locked="true" hidden="false"/>
    </xf>
    <xf numFmtId="164" fontId="72" fillId="8" borderId="0" xfId="0" applyFont="true" applyBorder="true" applyAlignment="false" applyProtection="false">
      <alignment horizontal="general" vertical="bottom" textRotation="0" wrapText="false" indent="0" shrinkToFit="false"/>
      <protection locked="true" hidden="false"/>
    </xf>
    <xf numFmtId="164" fontId="0" fillId="8" borderId="10" xfId="0" applyFont="false" applyBorder="true" applyAlignment="false" applyProtection="false">
      <alignment horizontal="general" vertical="bottom" textRotation="0" wrapText="false" indent="0" shrinkToFit="false"/>
      <protection locked="true" hidden="false"/>
    </xf>
    <xf numFmtId="164" fontId="68" fillId="8" borderId="11" xfId="0" applyFont="true" applyBorder="true" applyAlignment="false" applyProtection="false">
      <alignment horizontal="general" vertical="bottom" textRotation="0" wrapText="false" indent="0" shrinkToFit="false"/>
      <protection locked="true" hidden="false"/>
    </xf>
    <xf numFmtId="164" fontId="68" fillId="8" borderId="38"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39" xfId="0" applyFont="true" applyBorder="true" applyAlignment="true" applyProtection="true">
      <alignment horizontal="left" vertical="bottom" textRotation="0" wrapText="false" indent="0" shrinkToFit="false"/>
      <protection locked="true" hidden="true"/>
    </xf>
    <xf numFmtId="164" fontId="23" fillId="2" borderId="40" xfId="0" applyFont="true" applyBorder="true" applyAlignment="true" applyProtection="true">
      <alignment horizontal="center" vertical="bottom" textRotation="0" wrapText="false" indent="0" shrinkToFit="false"/>
      <protection locked="true" hidden="true"/>
    </xf>
    <xf numFmtId="164" fontId="23" fillId="9" borderId="40" xfId="0" applyFont="true" applyBorder="true" applyAlignment="true" applyProtection="true">
      <alignment horizontal="center" vertical="bottom" textRotation="0" wrapText="false" indent="0" shrinkToFit="false"/>
      <protection locked="true" hidden="true"/>
    </xf>
    <xf numFmtId="164" fontId="21" fillId="2" borderId="40" xfId="0" applyFont="true" applyBorder="true" applyAlignment="true" applyProtection="true">
      <alignment horizontal="left" vertical="bottom" textRotation="0" wrapText="false" indent="0" shrinkToFit="false"/>
      <protection locked="true" hidden="true"/>
    </xf>
    <xf numFmtId="164" fontId="23" fillId="0" borderId="40" xfId="0" applyFont="true" applyBorder="true" applyAlignment="true" applyProtection="true">
      <alignment horizontal="center" vertical="bottom" textRotation="0" wrapText="false" indent="0" shrinkToFit="false"/>
      <protection locked="false" hidden="false"/>
    </xf>
    <xf numFmtId="164" fontId="85" fillId="2" borderId="40" xfId="0" applyFont="true" applyBorder="true" applyAlignment="true" applyProtection="true">
      <alignment horizontal="right" vertical="bottom" textRotation="0" wrapText="false" indent="0" shrinkToFit="false"/>
      <protection locked="true" hidden="true"/>
    </xf>
    <xf numFmtId="164" fontId="85" fillId="8" borderId="9" xfId="0" applyFont="true" applyBorder="true" applyAlignment="true" applyProtection="true">
      <alignment horizontal="right" vertical="bottom" textRotation="0" wrapText="false" indent="0" shrinkToFit="false"/>
      <protection locked="true" hidden="true"/>
    </xf>
    <xf numFmtId="164" fontId="0" fillId="9" borderId="0" xfId="0" applyFont="false" applyBorder="false" applyAlignment="false" applyProtection="true">
      <alignment horizontal="general" vertical="bottom" textRotation="0" wrapText="false" indent="0" shrinkToFit="false"/>
      <protection locked="true" hidden="true"/>
    </xf>
    <xf numFmtId="164" fontId="0" fillId="4" borderId="41" xfId="0" applyFont="false" applyBorder="true" applyAlignment="false" applyProtection="true">
      <alignment horizontal="general" vertical="bottom" textRotation="0" wrapText="false" indent="0" shrinkToFit="false"/>
      <protection locked="true" hidden="true"/>
    </xf>
    <xf numFmtId="164" fontId="86" fillId="4" borderId="42" xfId="0" applyFont="true" applyBorder="true" applyAlignment="true" applyProtection="true">
      <alignment horizontal="center" vertical="center" textRotation="0" wrapText="false" indent="0" shrinkToFit="false"/>
      <protection locked="true" hidden="true"/>
    </xf>
    <xf numFmtId="164" fontId="26" fillId="5" borderId="39" xfId="0" applyFont="true" applyBorder="true" applyAlignment="true" applyProtection="true">
      <alignment horizontal="left" vertical="bottom" textRotation="0" wrapText="false" indent="0" shrinkToFit="false"/>
      <protection locked="false" hidden="false"/>
    </xf>
    <xf numFmtId="164" fontId="26" fillId="5" borderId="43" xfId="0" applyFont="true" applyBorder="true" applyAlignment="true" applyProtection="true">
      <alignment horizontal="left" vertical="bottom" textRotation="0" wrapText="false" indent="0" shrinkToFit="false"/>
      <protection locked="true" hidden="false"/>
    </xf>
    <xf numFmtId="164" fontId="26" fillId="5" borderId="40" xfId="0" applyFont="true" applyBorder="true" applyAlignment="true" applyProtection="true">
      <alignment horizontal="left" vertical="bottom" textRotation="0" wrapText="false" indent="0" shrinkToFit="false"/>
      <protection locked="false" hidden="false"/>
    </xf>
    <xf numFmtId="164" fontId="46" fillId="9" borderId="40" xfId="0" applyFont="true" applyBorder="true" applyAlignment="true" applyProtection="true">
      <alignment horizontal="left" vertical="bottom" textRotation="0" wrapText="false" indent="0" shrinkToFit="false"/>
      <protection locked="false" hidden="false"/>
    </xf>
    <xf numFmtId="164" fontId="29" fillId="5" borderId="40" xfId="0" applyFont="true" applyBorder="true" applyAlignment="true" applyProtection="true">
      <alignment horizontal="left" vertical="bottom" textRotation="0" wrapText="false" indent="0" shrinkToFit="false"/>
      <protection locked="true" hidden="false"/>
    </xf>
    <xf numFmtId="164" fontId="46" fillId="5" borderId="40" xfId="0" applyFont="true" applyBorder="true" applyAlignment="true" applyProtection="true">
      <alignment horizontal="left" vertical="bottom" textRotation="0" wrapText="false" indent="0" shrinkToFit="false"/>
      <protection locked="true" hidden="false"/>
    </xf>
    <xf numFmtId="164" fontId="26" fillId="5" borderId="40" xfId="0" applyFont="true" applyBorder="true" applyAlignment="true" applyProtection="true">
      <alignment horizontal="left" vertical="bottom" textRotation="0" wrapText="false" indent="0" shrinkToFit="false"/>
      <protection locked="true" hidden="false"/>
    </xf>
    <xf numFmtId="164" fontId="29" fillId="2" borderId="40" xfId="0" applyFont="true" applyBorder="true" applyAlignment="true" applyProtection="true">
      <alignment horizontal="left" vertical="bottom" textRotation="0" wrapText="false" indent="0" shrinkToFit="false"/>
      <protection locked="false" hidden="false"/>
    </xf>
    <xf numFmtId="164" fontId="85" fillId="2" borderId="0" xfId="0" applyFont="true" applyBorder="false" applyAlignment="true" applyProtection="true">
      <alignment horizontal="right" vertical="bottom" textRotation="0" wrapText="false" indent="0" shrinkToFit="false"/>
      <protection locked="true" hidden="true"/>
    </xf>
    <xf numFmtId="164" fontId="0" fillId="4" borderId="44" xfId="0" applyFont="false" applyBorder="true" applyAlignment="false" applyProtection="true">
      <alignment horizontal="general" vertical="bottom" textRotation="0" wrapText="false" indent="0" shrinkToFit="false"/>
      <protection locked="true" hidden="true"/>
    </xf>
    <xf numFmtId="164" fontId="0" fillId="4" borderId="45" xfId="0" applyFont="false" applyBorder="true" applyAlignment="false" applyProtection="true">
      <alignment horizontal="general" vertical="bottom" textRotation="0" wrapText="false" indent="0" shrinkToFit="false"/>
      <protection locked="true" hidden="true"/>
    </xf>
    <xf numFmtId="164" fontId="26" fillId="9" borderId="23" xfId="0" applyFont="true" applyBorder="true" applyAlignment="true" applyProtection="true">
      <alignment horizontal="general" vertical="bottom" textRotation="0" wrapText="false" indent="0" shrinkToFit="false"/>
      <protection locked="true" hidden="true"/>
    </xf>
    <xf numFmtId="164" fontId="26" fillId="5" borderId="40" xfId="0" applyFont="true" applyBorder="true" applyAlignment="true" applyProtection="true">
      <alignment horizontal="general" vertical="bottom" textRotation="0" wrapText="false" indent="0" shrinkToFit="false"/>
      <protection locked="true" hidden="true"/>
    </xf>
    <xf numFmtId="164" fontId="26" fillId="5" borderId="23"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46"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46" xfId="0" applyFont="true" applyBorder="true" applyAlignment="true" applyProtection="true">
      <alignment horizontal="left" vertical="bottom" textRotation="0" wrapText="false" indent="0" shrinkToFit="false"/>
      <protection locked="false" hidden="false"/>
    </xf>
    <xf numFmtId="164" fontId="26" fillId="5" borderId="47" xfId="0" applyFont="true" applyBorder="true" applyAlignment="true" applyProtection="true">
      <alignment horizontal="right" vertical="bottom" textRotation="0" wrapText="false" indent="0" shrinkToFit="false"/>
      <protection locked="true" hidden="true"/>
    </xf>
    <xf numFmtId="164" fontId="26" fillId="8" borderId="9" xfId="0" applyFont="true" applyBorder="true" applyAlignment="true" applyProtection="true">
      <alignment horizontal="right" vertical="bottom" textRotation="0" wrapText="false" indent="0" shrinkToFit="false"/>
      <protection locked="true" hidden="true"/>
    </xf>
    <xf numFmtId="173" fontId="26" fillId="5" borderId="17" xfId="0" applyFont="true" applyBorder="true" applyAlignment="true" applyProtection="true">
      <alignment horizontal="left" vertical="bottom" textRotation="0" wrapText="false" indent="0" shrinkToFit="false"/>
      <protection locked="false" hidden="false"/>
    </xf>
    <xf numFmtId="164" fontId="26" fillId="7" borderId="26" xfId="0" applyFont="true" applyBorder="true" applyAlignment="true" applyProtection="true">
      <alignment horizontal="left" vertical="bottom" textRotation="0" wrapText="false" indent="0" shrinkToFit="false"/>
      <protection locked="true" hidden="true"/>
    </xf>
    <xf numFmtId="164" fontId="26" fillId="7" borderId="26" xfId="0" applyFont="true" applyBorder="true" applyAlignment="false" applyProtection="true">
      <alignment horizontal="general" vertical="bottom" textRotation="0" wrapText="false" indent="0" shrinkToFit="false"/>
      <protection locked="true" hidden="true"/>
    </xf>
    <xf numFmtId="164" fontId="26" fillId="9" borderId="26" xfId="0" applyFont="true" applyBorder="true" applyAlignment="false" applyProtection="true">
      <alignment horizontal="general" vertical="bottom" textRotation="0" wrapText="false" indent="0" shrinkToFit="false"/>
      <protection locked="true" hidden="true"/>
    </xf>
    <xf numFmtId="164" fontId="87" fillId="10" borderId="48" xfId="0" applyFont="true" applyBorder="true" applyAlignment="false" applyProtection="true">
      <alignment horizontal="general" vertical="bottom" textRotation="0" wrapText="false" indent="0" shrinkToFit="false"/>
      <protection locked="true" hidden="true"/>
    </xf>
    <xf numFmtId="164" fontId="0" fillId="10" borderId="49" xfId="0" applyFont="false" applyBorder="true" applyAlignment="false" applyProtection="true">
      <alignment horizontal="general" vertical="bottom" textRotation="0" wrapText="false" indent="0" shrinkToFit="false"/>
      <protection locked="true" hidden="true"/>
    </xf>
    <xf numFmtId="164" fontId="0" fillId="10" borderId="50" xfId="0" applyFont="false" applyBorder="true" applyAlignment="false" applyProtection="true">
      <alignment horizontal="general" vertical="bottom" textRotation="0" wrapText="false" indent="0" shrinkToFit="false"/>
      <protection locked="true" hidden="true"/>
    </xf>
    <xf numFmtId="164" fontId="58" fillId="10" borderId="50" xfId="0" applyFont="true" applyBorder="true" applyAlignment="false" applyProtection="true">
      <alignment horizontal="general" vertical="bottom" textRotation="0" wrapText="false" indent="0" shrinkToFit="false"/>
      <protection locked="true" hidden="true"/>
    </xf>
    <xf numFmtId="164" fontId="58" fillId="8" borderId="51" xfId="0" applyFont="true" applyBorder="true" applyAlignment="false" applyProtection="true">
      <alignment horizontal="general" vertical="bottom" textRotation="0" wrapText="false" indent="0" shrinkToFit="false"/>
      <protection locked="true" hidden="true"/>
    </xf>
    <xf numFmtId="164" fontId="86" fillId="4" borderId="45" xfId="0" applyFont="true" applyBorder="true" applyAlignment="true" applyProtection="true">
      <alignment horizontal="center" vertical="bottom" textRotation="0" wrapText="false" indent="0" shrinkToFit="false"/>
      <protection locked="true" hidden="true"/>
    </xf>
    <xf numFmtId="164" fontId="20" fillId="6" borderId="52" xfId="0" applyFont="true" applyBorder="true" applyAlignment="false" applyProtection="true">
      <alignment horizontal="general" vertical="bottom" textRotation="0" wrapText="false" indent="0" shrinkToFit="false"/>
      <protection locked="true" hidden="true"/>
    </xf>
    <xf numFmtId="164" fontId="26" fillId="6" borderId="53" xfId="0" applyFont="true" applyBorder="true" applyAlignment="true" applyProtection="true">
      <alignment horizontal="center" vertical="bottom" textRotation="0" wrapText="false" indent="0" shrinkToFit="false"/>
      <protection locked="true" hidden="true"/>
    </xf>
    <xf numFmtId="164" fontId="26" fillId="6" borderId="27"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7" borderId="0" xfId="0" applyFont="true" applyBorder="true" applyAlignment="true" applyProtection="true">
      <alignment horizontal="center" vertical="bottom" textRotation="0" wrapText="false" indent="0" shrinkToFit="false"/>
      <protection locked="true" hidden="true"/>
    </xf>
    <xf numFmtId="164" fontId="26" fillId="10" borderId="54" xfId="0" applyFont="true" applyBorder="true" applyAlignment="true" applyProtection="true">
      <alignment horizontal="left" vertical="bottom" textRotation="0" wrapText="false" indent="0" shrinkToFit="false"/>
      <protection locked="true" hidden="true"/>
    </xf>
    <xf numFmtId="164" fontId="26" fillId="10" borderId="55" xfId="0" applyFont="true" applyBorder="true" applyAlignment="true" applyProtection="true">
      <alignment horizontal="center" vertical="bottom" textRotation="0" wrapText="false" indent="0" shrinkToFit="false"/>
      <protection locked="true" hidden="true"/>
    </xf>
    <xf numFmtId="164" fontId="88" fillId="10" borderId="55" xfId="0" applyFont="true" applyBorder="true" applyAlignment="true" applyProtection="true">
      <alignment horizontal="center" vertical="bottom" textRotation="0" wrapText="false" indent="0" shrinkToFit="false"/>
      <protection locked="true" hidden="true"/>
    </xf>
    <xf numFmtId="172" fontId="27" fillId="11" borderId="56" xfId="0" applyFont="true" applyBorder="true" applyAlignment="true" applyProtection="true">
      <alignment horizontal="right" vertical="top" textRotation="0" wrapText="false" indent="0" shrinkToFit="false"/>
      <protection locked="true" hidden="true"/>
    </xf>
    <xf numFmtId="172" fontId="27" fillId="11" borderId="57" xfId="0" applyFont="true" applyBorder="true" applyAlignment="true" applyProtection="true">
      <alignment horizontal="left" vertical="top" textRotation="0" wrapText="false" indent="0" shrinkToFit="false"/>
      <protection locked="true" hidden="true"/>
    </xf>
    <xf numFmtId="172" fontId="59" fillId="12" borderId="49" xfId="0" applyFont="true" applyBorder="true" applyAlignment="true" applyProtection="true">
      <alignment horizontal="left" vertical="top" textRotation="0" wrapText="false" indent="0" shrinkToFit="false"/>
      <protection locked="true" hidden="true"/>
    </xf>
    <xf numFmtId="172" fontId="20" fillId="12" borderId="49" xfId="0" applyFont="true" applyBorder="true" applyAlignment="true" applyProtection="true">
      <alignment horizontal="center" vertical="top" textRotation="0" wrapText="false" indent="0" shrinkToFit="false"/>
      <protection locked="true" hidden="true"/>
    </xf>
    <xf numFmtId="172" fontId="59" fillId="8" borderId="51" xfId="0" applyFont="true" applyBorder="true" applyAlignment="true" applyProtection="true">
      <alignment horizontal="left" vertical="top" textRotation="0" wrapText="false" indent="0" shrinkToFit="false"/>
      <protection locked="true" hidden="true"/>
    </xf>
    <xf numFmtId="164" fontId="26" fillId="5" borderId="28" xfId="0" applyFont="true" applyBorder="true" applyAlignment="true" applyProtection="true">
      <alignment horizontal="center" vertical="bottom" textRotation="0" wrapText="false" indent="0" shrinkToFit="false"/>
      <protection locked="false" hidden="false"/>
    </xf>
    <xf numFmtId="164" fontId="58" fillId="10" borderId="58" xfId="0" applyFont="true" applyBorder="true" applyAlignment="true" applyProtection="true">
      <alignment horizontal="left" vertical="bottom" textRotation="0" wrapText="false" indent="0" shrinkToFit="false"/>
      <protection locked="true" hidden="true"/>
    </xf>
    <xf numFmtId="164" fontId="26" fillId="10" borderId="59" xfId="0" applyFont="true" applyBorder="true" applyAlignment="true" applyProtection="true">
      <alignment horizontal="center" vertical="bottom" textRotation="0" wrapText="false" indent="0" shrinkToFit="false"/>
      <protection locked="true" hidden="true"/>
    </xf>
    <xf numFmtId="164" fontId="0" fillId="10" borderId="59" xfId="0" applyFont="false" applyBorder="true" applyAlignment="false" applyProtection="true">
      <alignment horizontal="general" vertical="bottom" textRotation="0" wrapText="false" indent="0" shrinkToFit="false"/>
      <protection locked="true" hidden="true"/>
    </xf>
    <xf numFmtId="164" fontId="89" fillId="11" borderId="60" xfId="0" applyFont="true" applyBorder="true" applyAlignment="true" applyProtection="true">
      <alignment horizontal="left" vertical="bottom" textRotation="0" wrapText="false" indent="0" shrinkToFit="false"/>
      <protection locked="true" hidden="true"/>
    </xf>
    <xf numFmtId="164" fontId="26" fillId="11" borderId="61" xfId="0" applyFont="true" applyBorder="true" applyAlignment="true" applyProtection="true">
      <alignment horizontal="right" vertical="top" textRotation="0" wrapText="false" indent="0" shrinkToFit="false"/>
      <protection locked="true" hidden="true"/>
    </xf>
    <xf numFmtId="164" fontId="90" fillId="12" borderId="62" xfId="0" applyFont="true" applyBorder="true" applyAlignment="true" applyProtection="true">
      <alignment horizontal="center" vertical="top" textRotation="0" wrapText="false" indent="0" shrinkToFit="false"/>
      <protection locked="true" hidden="true"/>
    </xf>
    <xf numFmtId="164" fontId="90" fillId="8" borderId="51" xfId="0" applyFont="true" applyBorder="true" applyAlignment="true" applyProtection="true">
      <alignment horizontal="center" vertical="top" textRotation="0" wrapText="false" indent="0" shrinkToFit="false"/>
      <protection locked="true" hidden="true"/>
    </xf>
    <xf numFmtId="164" fontId="91" fillId="6" borderId="52" xfId="0" applyFont="true" applyBorder="true" applyAlignment="false" applyProtection="true">
      <alignment horizontal="general" vertical="bottom" textRotation="0" wrapText="false" indent="0" shrinkToFit="false"/>
      <protection locked="true" hidden="true"/>
    </xf>
    <xf numFmtId="164" fontId="20" fillId="5" borderId="43" xfId="0" applyFont="true" applyBorder="true" applyAlignment="true" applyProtection="true">
      <alignment horizontal="center" vertical="bottom" textRotation="0" wrapText="false" indent="0" shrinkToFit="false"/>
      <protection locked="false" hidden="false"/>
    </xf>
    <xf numFmtId="164" fontId="20" fillId="5" borderId="17" xfId="0" applyFont="true" applyBorder="true" applyAlignment="true" applyProtection="true">
      <alignment horizontal="center" vertical="bottom" textRotation="0" wrapText="false" indent="0" shrinkToFit="false"/>
      <protection locked="false" hidden="false"/>
    </xf>
    <xf numFmtId="164" fontId="20" fillId="9" borderId="0" xfId="0" applyFont="true" applyBorder="true" applyAlignment="true" applyProtection="true">
      <alignment horizontal="center" vertical="bottom" textRotation="0" wrapText="false" indent="0" shrinkToFit="false"/>
      <protection locked="true" hidden="true"/>
    </xf>
    <xf numFmtId="174" fontId="26" fillId="7" borderId="0" xfId="0" applyFont="true" applyBorder="false" applyAlignment="true" applyProtection="true">
      <alignment horizontal="left" vertical="bottom" textRotation="0" wrapText="false" indent="0" shrinkToFit="false"/>
      <protection locked="true" hidden="true"/>
    </xf>
    <xf numFmtId="164" fontId="26" fillId="7" borderId="0" xfId="0" applyFont="true" applyBorder="true" applyAlignment="true" applyProtection="true">
      <alignment horizontal="left" vertical="bottom" textRotation="0" wrapText="false" indent="0" shrinkToFit="false"/>
      <protection locked="true" hidden="true"/>
    </xf>
    <xf numFmtId="164" fontId="20" fillId="10" borderId="51" xfId="0" applyFont="true" applyBorder="true" applyAlignment="true" applyProtection="true">
      <alignment horizontal="center" vertical="bottom" textRotation="0" wrapText="false" indent="0" shrinkToFit="false"/>
      <protection locked="true" hidden="true"/>
    </xf>
    <xf numFmtId="164" fontId="20" fillId="10" borderId="0" xfId="0" applyFont="true" applyBorder="true" applyAlignment="true" applyProtection="true">
      <alignment horizontal="center" vertical="bottom" textRotation="0" wrapText="false" indent="0" shrinkToFit="false"/>
      <protection locked="true" hidden="true"/>
    </xf>
    <xf numFmtId="164" fontId="92" fillId="10" borderId="0" xfId="0" applyFont="true" applyBorder="true" applyAlignment="true" applyProtection="true">
      <alignment horizontal="center" vertical="bottom" textRotation="90" wrapText="false" indent="0" shrinkToFit="false"/>
      <protection locked="true" hidden="true"/>
    </xf>
    <xf numFmtId="164" fontId="59" fillId="10" borderId="0" xfId="0" applyFont="true" applyBorder="true" applyAlignment="true" applyProtection="true">
      <alignment horizontal="right" vertical="bottom" textRotation="0" wrapText="false" indent="0" shrinkToFit="false"/>
      <protection locked="true" hidden="true"/>
    </xf>
    <xf numFmtId="164" fontId="93" fillId="10" borderId="25" xfId="0" applyFont="true" applyBorder="true" applyAlignment="true" applyProtection="true">
      <alignment horizontal="left" vertical="top" textRotation="0" wrapText="false" indent="0" shrinkToFit="false"/>
      <protection locked="true" hidden="true"/>
    </xf>
    <xf numFmtId="164" fontId="94" fillId="10" borderId="26" xfId="0" applyFont="true" applyBorder="true" applyAlignment="true" applyProtection="true">
      <alignment horizontal="left" vertical="top" textRotation="0" wrapText="false" indent="0" shrinkToFit="false"/>
      <protection locked="true" hidden="true"/>
    </xf>
    <xf numFmtId="164" fontId="94" fillId="8" borderId="51" xfId="0" applyFont="true" applyBorder="true" applyAlignment="true" applyProtection="true">
      <alignment horizontal="left" vertical="top" textRotation="0" wrapText="false" indent="0" shrinkToFit="false"/>
      <protection locked="true" hidden="true"/>
    </xf>
    <xf numFmtId="164" fontId="26" fillId="6" borderId="39" xfId="0" applyFont="true" applyBorder="true" applyAlignment="true" applyProtection="true">
      <alignment horizontal="center" vertical="bottom" textRotation="0" wrapText="false" indent="0" shrinkToFit="false"/>
      <protection locked="true" hidden="true"/>
    </xf>
    <xf numFmtId="164" fontId="59" fillId="7" borderId="0" xfId="0" applyFont="true" applyBorder="false" applyAlignment="true" applyProtection="true">
      <alignment horizontal="left" vertical="bottom" textRotation="0" wrapText="false" indent="0" shrinkToFit="false"/>
      <protection locked="true" hidden="true"/>
    </xf>
    <xf numFmtId="164" fontId="59" fillId="7" borderId="0" xfId="0" applyFont="true" applyBorder="false" applyAlignment="true" applyProtection="true">
      <alignment horizontal="right" vertical="bottom" textRotation="0" wrapText="false" indent="0" shrinkToFit="false"/>
      <protection locked="true" hidden="true"/>
    </xf>
    <xf numFmtId="164" fontId="20" fillId="9" borderId="0" xfId="0" applyFont="true" applyBorder="false" applyAlignment="true" applyProtection="true">
      <alignment horizontal="center" vertical="bottom" textRotation="0" wrapText="false" indent="0" shrinkToFit="false"/>
      <protection locked="true" hidden="true"/>
    </xf>
    <xf numFmtId="164" fontId="57" fillId="10" borderId="63" xfId="0" applyFont="true" applyBorder="true" applyAlignment="true" applyProtection="true">
      <alignment horizontal="right" vertical="top" textRotation="0" wrapText="false" indent="0" shrinkToFit="false"/>
      <protection locked="true" hidden="true"/>
    </xf>
    <xf numFmtId="171" fontId="20" fillId="10" borderId="0" xfId="0" applyFont="true" applyBorder="true" applyAlignment="true" applyProtection="true">
      <alignment horizontal="left" vertical="top" textRotation="0" wrapText="false" indent="0" shrinkToFit="false"/>
      <protection locked="true" hidden="true"/>
    </xf>
    <xf numFmtId="171" fontId="20" fillId="8" borderId="51" xfId="0" applyFont="true" applyBorder="true" applyAlignment="true" applyProtection="true">
      <alignment horizontal="left" vertical="top" textRotation="0" wrapText="false" indent="0" shrinkToFit="false"/>
      <protection locked="true" hidden="true"/>
    </xf>
    <xf numFmtId="172" fontId="26" fillId="5" borderId="43" xfId="0" applyFont="true" applyBorder="true" applyAlignment="true" applyProtection="true">
      <alignment horizontal="center" vertical="bottom" textRotation="0" wrapText="false" indent="0" shrinkToFit="false"/>
      <protection locked="false" hidden="false"/>
    </xf>
    <xf numFmtId="172" fontId="26" fillId="5" borderId="17" xfId="0" applyFont="true" applyBorder="true" applyAlignment="true" applyProtection="true">
      <alignment horizontal="center" vertical="bottom" textRotation="0" wrapText="false" indent="0" shrinkToFit="false"/>
      <protection locked="false" hidden="false"/>
    </xf>
    <xf numFmtId="175" fontId="26" fillId="9" borderId="40" xfId="0" applyFont="true" applyBorder="true" applyAlignment="true" applyProtection="true">
      <alignment horizontal="center" vertical="bottom" textRotation="0" wrapText="false" indent="0" shrinkToFit="false"/>
      <protection locked="true" hidden="true"/>
    </xf>
    <xf numFmtId="172" fontId="22" fillId="7" borderId="40" xfId="0" applyFont="true" applyBorder="true" applyAlignment="true" applyProtection="true">
      <alignment horizontal="right" vertical="bottom" textRotation="0" wrapText="false" indent="0" shrinkToFit="false"/>
      <protection locked="true" hidden="true"/>
    </xf>
    <xf numFmtId="175" fontId="22" fillId="7" borderId="0" xfId="0" applyFont="true" applyBorder="true" applyAlignment="true" applyProtection="true">
      <alignment horizontal="right" vertical="bottom" textRotation="0" wrapText="false" indent="0" shrinkToFit="false"/>
      <protection locked="true" hidden="true"/>
    </xf>
    <xf numFmtId="164" fontId="26" fillId="9" borderId="40" xfId="0" applyFont="true" applyBorder="true" applyAlignment="true" applyProtection="true">
      <alignment horizontal="center" vertical="bottom" textRotation="0" wrapText="false" indent="0" shrinkToFit="false"/>
      <protection locked="true" hidden="true"/>
    </xf>
    <xf numFmtId="164" fontId="26" fillId="10" borderId="51"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72" fontId="20" fillId="10" borderId="21" xfId="0" applyFont="true" applyBorder="true" applyAlignment="true" applyProtection="true">
      <alignment horizontal="left" vertical="bottom" textRotation="0" wrapText="false" indent="0" shrinkToFit="false"/>
      <protection locked="true" hidden="true"/>
    </xf>
    <xf numFmtId="164" fontId="0" fillId="4" borderId="64" xfId="0" applyFont="false" applyBorder="true" applyAlignment="false" applyProtection="true">
      <alignment horizontal="general" vertical="bottom" textRotation="0" wrapText="false" indent="0" shrinkToFit="false"/>
      <protection locked="true" hidden="true"/>
    </xf>
    <xf numFmtId="164" fontId="0" fillId="4" borderId="65" xfId="0" applyFont="false" applyBorder="true" applyAlignment="false" applyProtection="true">
      <alignment horizontal="general" vertical="bottom" textRotation="0" wrapText="false" indent="0" shrinkToFit="false"/>
      <protection locked="true" hidden="true"/>
    </xf>
    <xf numFmtId="164" fontId="95" fillId="6" borderId="52" xfId="0" applyFont="true" applyBorder="true" applyAlignment="false" applyProtection="true">
      <alignment horizontal="general" vertical="bottom" textRotation="0" wrapText="false" indent="0" shrinkToFit="false"/>
      <protection locked="true" hidden="true"/>
    </xf>
    <xf numFmtId="172" fontId="20" fillId="13" borderId="43" xfId="0" applyFont="true" applyBorder="true" applyAlignment="true" applyProtection="true">
      <alignment horizontal="center" vertical="bottom" textRotation="0" wrapText="false" indent="0" shrinkToFit="false"/>
      <protection locked="false" hidden="false"/>
    </xf>
    <xf numFmtId="172" fontId="20" fillId="13" borderId="17" xfId="0" applyFont="true" applyBorder="true" applyAlignment="true" applyProtection="true">
      <alignment horizontal="center" vertical="bottom" textRotation="0" wrapText="false" indent="0" shrinkToFit="false"/>
      <protection locked="false" hidden="false"/>
    </xf>
    <xf numFmtId="175" fontId="20" fillId="9" borderId="40" xfId="0" applyFont="true" applyBorder="true" applyAlignment="true" applyProtection="true">
      <alignment horizontal="center" vertical="bottom" textRotation="0" wrapText="false" indent="0" shrinkToFit="false"/>
      <protection locked="true" hidden="true"/>
    </xf>
    <xf numFmtId="164" fontId="20" fillId="9" borderId="40" xfId="0" applyFont="true" applyBorder="true" applyAlignment="true" applyProtection="true">
      <alignment horizontal="center" vertical="bottom" textRotation="0" wrapText="false" indent="0" shrinkToFit="false"/>
      <protection locked="true" hidden="true"/>
    </xf>
    <xf numFmtId="164" fontId="20" fillId="10" borderId="66" xfId="0" applyFont="true" applyBorder="true" applyAlignment="true" applyProtection="true">
      <alignment horizontal="center" vertical="bottom" textRotation="0" wrapText="false" indent="0" shrinkToFit="false"/>
      <protection locked="true" hidden="true"/>
    </xf>
    <xf numFmtId="172" fontId="58" fillId="10" borderId="40" xfId="0" applyFont="true" applyBorder="true" applyAlignment="true" applyProtection="true">
      <alignment horizontal="left" vertical="bottom" textRotation="0" wrapText="false" indent="0" shrinkToFit="false"/>
      <protection locked="true" hidden="true"/>
    </xf>
    <xf numFmtId="172" fontId="20" fillId="10" borderId="43" xfId="0" applyFont="true" applyBorder="true" applyAlignment="true" applyProtection="true">
      <alignment horizontal="center" vertical="bottom" textRotation="0" wrapText="false" indent="0" shrinkToFit="false"/>
      <protection locked="true" hidden="true"/>
    </xf>
    <xf numFmtId="164" fontId="57" fillId="10" borderId="0" xfId="0" applyFont="true" applyBorder="true" applyAlignment="true" applyProtection="true">
      <alignment horizontal="right" vertical="top" textRotation="0" wrapText="false" indent="0" shrinkToFit="false"/>
      <protection locked="true" hidden="true"/>
    </xf>
    <xf numFmtId="176" fontId="20" fillId="10" borderId="0" xfId="0" applyFont="true" applyBorder="true" applyAlignment="true" applyProtection="true">
      <alignment horizontal="left" vertical="top" textRotation="0" wrapText="false" indent="0" shrinkToFit="false"/>
      <protection locked="true" hidden="true"/>
    </xf>
    <xf numFmtId="176" fontId="20" fillId="8" borderId="51" xfId="0" applyFont="true" applyBorder="true" applyAlignment="true" applyProtection="true">
      <alignment horizontal="left" vertical="top" textRotation="0" wrapText="false" indent="0" shrinkToFit="false"/>
      <protection locked="true" hidden="true"/>
    </xf>
    <xf numFmtId="164" fontId="59" fillId="6" borderId="67" xfId="0" applyFont="true" applyBorder="true" applyAlignment="false" applyProtection="true">
      <alignment horizontal="general" vertical="bottom" textRotation="0" wrapText="false" indent="0" shrinkToFit="false"/>
      <protection locked="true" hidden="true"/>
    </xf>
    <xf numFmtId="172" fontId="20" fillId="13" borderId="68" xfId="0" applyFont="true" applyBorder="true" applyAlignment="true" applyProtection="true">
      <alignment horizontal="center" vertical="bottom" textRotation="0" wrapText="false" indent="0" shrinkToFit="false"/>
      <protection locked="false" hidden="false"/>
    </xf>
    <xf numFmtId="172" fontId="20" fillId="13" borderId="69" xfId="0" applyFont="true" applyBorder="true" applyAlignment="true" applyProtection="true">
      <alignment horizontal="center" vertical="bottom" textRotation="0" wrapText="false" indent="0" shrinkToFit="false"/>
      <protection locked="false" hidden="false"/>
    </xf>
    <xf numFmtId="175" fontId="20" fillId="9" borderId="0" xfId="0" applyFont="true" applyBorder="true" applyAlignment="true" applyProtection="true">
      <alignment horizontal="center" vertical="bottom" textRotation="0" wrapText="false" indent="0" shrinkToFit="false"/>
      <protection locked="true" hidden="true"/>
    </xf>
    <xf numFmtId="172" fontId="47" fillId="7" borderId="0" xfId="0" applyFont="true" applyBorder="false" applyAlignment="false" applyProtection="true">
      <alignment horizontal="general" vertical="bottom" textRotation="0" wrapText="false" indent="0" shrinkToFit="false"/>
      <protection locked="true" hidden="true"/>
    </xf>
    <xf numFmtId="175" fontId="47" fillId="7" borderId="0" xfId="0" applyFont="true" applyBorder="true" applyAlignment="false" applyProtection="true">
      <alignment horizontal="general" vertical="bottom" textRotation="0" wrapText="false" indent="0" shrinkToFit="false"/>
      <protection locked="true" hidden="true"/>
    </xf>
    <xf numFmtId="165" fontId="20" fillId="10" borderId="70" xfId="0" applyFont="true" applyBorder="true" applyAlignment="true" applyProtection="true">
      <alignment horizontal="center" vertical="bottom" textRotation="0" wrapText="false" indent="0" shrinkToFit="false"/>
      <protection locked="true" hidden="true"/>
    </xf>
    <xf numFmtId="176" fontId="20" fillId="10" borderId="0" xfId="0" applyFont="true" applyBorder="true" applyAlignment="true" applyProtection="true">
      <alignment horizontal="center" vertical="bottom" textRotation="0" wrapText="false" indent="0" shrinkToFit="false"/>
      <protection locked="true" hidden="true"/>
    </xf>
    <xf numFmtId="165" fontId="20" fillId="10" borderId="21" xfId="0" applyFont="true" applyBorder="true" applyAlignment="true" applyProtection="true">
      <alignment horizontal="left" vertical="bottom" textRotation="0" wrapText="false" indent="0" shrinkToFit="false"/>
      <protection locked="true" hidden="true"/>
    </xf>
    <xf numFmtId="164" fontId="59" fillId="6" borderId="71" xfId="0" applyFont="true" applyBorder="true" applyAlignment="false" applyProtection="true">
      <alignment horizontal="general" vertical="bottom" textRotation="0" wrapText="false" indent="0" shrinkToFit="false"/>
      <protection locked="true" hidden="true"/>
    </xf>
    <xf numFmtId="172" fontId="20" fillId="13" borderId="72" xfId="0" applyFont="true" applyBorder="true" applyAlignment="true" applyProtection="true">
      <alignment horizontal="center" vertical="bottom" textRotation="0" wrapText="false" indent="0" shrinkToFit="false"/>
      <protection locked="false" hidden="false"/>
    </xf>
    <xf numFmtId="172" fontId="20" fillId="13" borderId="31" xfId="0" applyFont="true" applyBorder="true" applyAlignment="true" applyProtection="true">
      <alignment horizontal="center" vertical="bottom" textRotation="0" wrapText="false" indent="0" shrinkToFit="false"/>
      <protection locked="false" hidden="false"/>
    </xf>
    <xf numFmtId="175" fontId="47" fillId="7" borderId="0" xfId="0" applyFont="true" applyBorder="false" applyAlignment="false" applyProtection="true">
      <alignment horizontal="general" vertical="bottom" textRotation="0" wrapText="false" indent="0" shrinkToFit="false"/>
      <protection locked="true" hidden="true"/>
    </xf>
    <xf numFmtId="165" fontId="20" fillId="10" borderId="51" xfId="0" applyFont="true" applyBorder="true" applyAlignment="true" applyProtection="true">
      <alignment horizontal="center" vertical="bottom" textRotation="0" wrapText="false" indent="0" shrinkToFit="false"/>
      <protection locked="true" hidden="true"/>
    </xf>
    <xf numFmtId="165" fontId="20" fillId="10" borderId="0" xfId="0" applyFont="true" applyBorder="true" applyAlignment="true" applyProtection="true">
      <alignment horizontal="left" vertical="bottom" textRotation="0" wrapText="false" indent="0" shrinkToFit="false"/>
      <protection locked="true" hidden="true"/>
    </xf>
    <xf numFmtId="164" fontId="93" fillId="10" borderId="39" xfId="0" applyFont="true" applyBorder="true" applyAlignment="true" applyProtection="true">
      <alignment horizontal="left" vertical="top" textRotation="0" wrapText="false" indent="0" shrinkToFit="false"/>
      <protection locked="true" hidden="true"/>
    </xf>
    <xf numFmtId="164" fontId="58" fillId="10" borderId="40" xfId="0" applyFont="true" applyBorder="true" applyAlignment="true" applyProtection="true">
      <alignment horizontal="left" vertical="top" textRotation="0" wrapText="false" indent="0" shrinkToFit="false"/>
      <protection locked="true" hidden="true"/>
    </xf>
    <xf numFmtId="164" fontId="94" fillId="10" borderId="40" xfId="0" applyFont="true" applyBorder="true" applyAlignment="true" applyProtection="true">
      <alignment horizontal="left" vertical="top" textRotation="0" wrapText="false" indent="0" shrinkToFit="false"/>
      <protection locked="true" hidden="true"/>
    </xf>
    <xf numFmtId="164" fontId="58" fillId="8" borderId="51" xfId="0" applyFont="true" applyBorder="true" applyAlignment="true" applyProtection="true">
      <alignment horizontal="left" vertical="top" textRotation="0" wrapText="false" indent="0" shrinkToFit="false"/>
      <protection locked="true" hidden="true"/>
    </xf>
    <xf numFmtId="164" fontId="59" fillId="10" borderId="22" xfId="0" applyFont="true" applyBorder="true" applyAlignment="true" applyProtection="true">
      <alignment horizontal="right" vertical="top" textRotation="0" wrapText="false" indent="0" shrinkToFit="false"/>
      <protection locked="true" hidden="true"/>
    </xf>
    <xf numFmtId="176" fontId="20" fillId="10" borderId="23" xfId="0" applyFont="true" applyBorder="true" applyAlignment="true" applyProtection="true">
      <alignment horizontal="right" vertical="top" textRotation="0" wrapText="false" indent="0" shrinkToFit="false"/>
      <protection locked="true" hidden="true"/>
    </xf>
    <xf numFmtId="164" fontId="20" fillId="10" borderId="23" xfId="0" applyFont="true" applyBorder="true" applyAlignment="true" applyProtection="true">
      <alignment horizontal="left" vertical="top" textRotation="0" wrapText="false" indent="0" shrinkToFit="false"/>
      <protection locked="true" hidden="true"/>
    </xf>
    <xf numFmtId="176" fontId="20" fillId="8" borderId="51" xfId="0" applyFont="true" applyBorder="true" applyAlignment="true" applyProtection="true">
      <alignment horizontal="right" vertical="top" textRotation="0" wrapText="false" indent="0" shrinkToFit="false"/>
      <protection locked="true" hidden="true"/>
    </xf>
    <xf numFmtId="164" fontId="59" fillId="10" borderId="73" xfId="0" applyFont="true" applyBorder="true" applyAlignment="true" applyProtection="true">
      <alignment horizontal="right" vertical="top" textRotation="0" wrapText="false" indent="0" shrinkToFit="false"/>
      <protection locked="true" hidden="true"/>
    </xf>
    <xf numFmtId="176" fontId="20" fillId="10" borderId="74" xfId="0" applyFont="true" applyBorder="true" applyAlignment="true" applyProtection="true">
      <alignment horizontal="right" vertical="top" textRotation="0" wrapText="false" indent="0" shrinkToFit="false"/>
      <protection locked="true" hidden="true"/>
    </xf>
    <xf numFmtId="164" fontId="20" fillId="10" borderId="74" xfId="0" applyFont="true" applyBorder="true" applyAlignment="true" applyProtection="true">
      <alignment horizontal="left" vertical="top" textRotation="0" wrapText="false" indent="0" shrinkToFit="false"/>
      <protection locked="true" hidden="true"/>
    </xf>
    <xf numFmtId="164" fontId="59" fillId="6" borderId="75" xfId="0" applyFont="true" applyBorder="true" applyAlignment="false" applyProtection="true">
      <alignment horizontal="general" vertical="bottom" textRotation="0" wrapText="false" indent="0" shrinkToFit="false"/>
      <protection locked="true" hidden="true"/>
    </xf>
    <xf numFmtId="172" fontId="20" fillId="13" borderId="76" xfId="0" applyFont="true" applyBorder="true" applyAlignment="true" applyProtection="true">
      <alignment horizontal="center" vertical="bottom" textRotation="0" wrapText="false" indent="0" shrinkToFit="false"/>
      <protection locked="false" hidden="false"/>
    </xf>
    <xf numFmtId="172" fontId="20" fillId="13" borderId="77" xfId="0" applyFont="true" applyBorder="true" applyAlignment="true" applyProtection="true">
      <alignment horizontal="center" vertical="bottom" textRotation="0" wrapText="false" indent="0" shrinkToFit="false"/>
      <protection locked="false" hidden="false"/>
    </xf>
    <xf numFmtId="164" fontId="59" fillId="10" borderId="63" xfId="0" applyFont="true" applyBorder="true" applyAlignment="true" applyProtection="true">
      <alignment horizontal="right" vertical="top" textRotation="0" wrapText="false" indent="0" shrinkToFit="false"/>
      <protection locked="true" hidden="true"/>
    </xf>
    <xf numFmtId="176" fontId="20" fillId="10" borderId="0" xfId="0" applyFont="true" applyBorder="true" applyAlignment="true" applyProtection="true">
      <alignment horizontal="right" vertical="top" textRotation="0" wrapText="false" indent="0" shrinkToFit="false"/>
      <protection locked="true" hidden="true"/>
    </xf>
    <xf numFmtId="164" fontId="20" fillId="10" borderId="0" xfId="0" applyFont="true" applyBorder="true" applyAlignment="true" applyProtection="true">
      <alignment horizontal="left" vertical="top" textRotation="0" wrapText="false" indent="0" shrinkToFit="false"/>
      <protection locked="true" hidden="true"/>
    </xf>
    <xf numFmtId="175" fontId="20" fillId="9" borderId="23" xfId="0" applyFont="true" applyBorder="true" applyAlignment="true" applyProtection="true">
      <alignment horizontal="center" vertical="bottom" textRotation="0" wrapText="false" indent="0" shrinkToFit="false"/>
      <protection locked="true" hidden="true"/>
    </xf>
    <xf numFmtId="172" fontId="47" fillId="7" borderId="23" xfId="0" applyFont="true" applyBorder="true" applyAlignment="false" applyProtection="true">
      <alignment horizontal="general" vertical="bottom" textRotation="0" wrapText="false" indent="0" shrinkToFit="false"/>
      <protection locked="true" hidden="true"/>
    </xf>
    <xf numFmtId="165" fontId="20" fillId="10"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59" fillId="6"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35" xfId="0" applyFont="true" applyBorder="true" applyAlignment="true" applyProtection="true">
      <alignment horizontal="center" vertical="bottom" textRotation="0" wrapText="false" indent="0" shrinkToFit="false"/>
      <protection locked="false" hidden="false"/>
    </xf>
    <xf numFmtId="175" fontId="58" fillId="9"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0" fillId="8" borderId="51" xfId="0" applyFont="false" applyBorder="true" applyAlignment="false" applyProtection="true">
      <alignment horizontal="general" vertical="bottom" textRotation="0" wrapText="false" indent="0" shrinkToFit="false"/>
      <protection locked="true" hidden="true"/>
    </xf>
    <xf numFmtId="164" fontId="96" fillId="0" borderId="0" xfId="0" applyFont="true" applyBorder="false" applyAlignment="false" applyProtection="true">
      <alignment horizontal="general" vertical="bottom" textRotation="0" wrapText="false" indent="0" shrinkToFit="false"/>
      <protection locked="true" hidden="true"/>
    </xf>
    <xf numFmtId="174" fontId="96" fillId="7" borderId="39" xfId="0" applyFont="true" applyBorder="true" applyAlignment="false" applyProtection="true">
      <alignment horizontal="general" vertical="bottom" textRotation="0" wrapText="false" indent="0" shrinkToFit="false"/>
      <protection locked="true" hidden="true"/>
    </xf>
    <xf numFmtId="164" fontId="96" fillId="7" borderId="40" xfId="0" applyFont="true" applyBorder="true" applyAlignment="true" applyProtection="true">
      <alignment horizontal="center" vertical="bottom" textRotation="0" wrapText="false" indent="0" shrinkToFit="false"/>
      <protection locked="true" hidden="true"/>
    </xf>
    <xf numFmtId="164" fontId="59" fillId="7" borderId="43" xfId="0" applyFont="true" applyBorder="true" applyAlignment="false" applyProtection="true">
      <alignment horizontal="general" vertical="bottom" textRotation="0" wrapText="false" indent="0" shrinkToFit="false"/>
      <protection locked="true" hidden="true"/>
    </xf>
    <xf numFmtId="174" fontId="97" fillId="9" borderId="58" xfId="0" applyFont="true" applyBorder="true" applyAlignment="false" applyProtection="true">
      <alignment horizontal="general" vertical="bottom" textRotation="0" wrapText="false" indent="0" shrinkToFit="false"/>
      <protection locked="true" hidden="true"/>
    </xf>
    <xf numFmtId="174" fontId="91" fillId="9" borderId="58" xfId="0" applyFont="true" applyBorder="true" applyAlignment="false" applyProtection="true">
      <alignment horizontal="general" vertical="bottom" textRotation="0" wrapText="false" indent="0" shrinkToFit="false"/>
      <protection locked="true" hidden="true"/>
    </xf>
    <xf numFmtId="172" fontId="29" fillId="6" borderId="40" xfId="0" applyFont="true" applyBorder="true" applyAlignment="true" applyProtection="true">
      <alignment horizontal="right" vertical="bottom" textRotation="0" wrapText="false" indent="0" shrinkToFit="false"/>
      <protection locked="true" hidden="true"/>
    </xf>
    <xf numFmtId="164" fontId="59" fillId="9" borderId="0" xfId="0" applyFont="true" applyBorder="true" applyAlignment="false" applyProtection="true">
      <alignment horizontal="general" vertical="bottom" textRotation="0" wrapText="false" indent="0" shrinkToFit="false"/>
      <protection locked="true" hidden="true"/>
    </xf>
    <xf numFmtId="164" fontId="0" fillId="10" borderId="58" xfId="0" applyFont="false" applyBorder="true" applyAlignment="false" applyProtection="true">
      <alignment horizontal="general" vertical="bottom" textRotation="0" wrapText="false" indent="0" shrinkToFit="false"/>
      <protection locked="true" hidden="true"/>
    </xf>
    <xf numFmtId="164" fontId="59" fillId="10" borderId="59" xfId="0" applyFont="true" applyBorder="true" applyAlignment="false" applyProtection="true">
      <alignment horizontal="general" vertical="bottom" textRotation="0" wrapText="false" indent="0" shrinkToFit="false"/>
      <protection locked="true" hidden="true"/>
    </xf>
    <xf numFmtId="172" fontId="26" fillId="10" borderId="59" xfId="0" applyFont="true" applyBorder="true" applyAlignment="true" applyProtection="true">
      <alignment horizontal="left" vertical="bottom" textRotation="0" wrapText="false" indent="0" shrinkToFit="false"/>
      <protection locked="true" hidden="true"/>
    </xf>
    <xf numFmtId="172" fontId="26" fillId="10" borderId="80" xfId="0" applyFont="true" applyBorder="true" applyAlignment="true" applyProtection="true">
      <alignment horizontal="left" vertical="bottom" textRotation="0" wrapText="false" indent="0" shrinkToFit="false"/>
      <protection locked="true" hidden="true"/>
    </xf>
    <xf numFmtId="164" fontId="0" fillId="10" borderId="81" xfId="0" applyFont="false" applyBorder="true" applyAlignment="false" applyProtection="true">
      <alignment horizontal="general" vertical="bottom" textRotation="0" wrapText="false" indent="0" shrinkToFit="false"/>
      <protection locked="true" hidden="true"/>
    </xf>
    <xf numFmtId="164" fontId="20" fillId="10" borderId="59" xfId="0" applyFont="true" applyBorder="true" applyAlignment="true" applyProtection="true">
      <alignment horizontal="left" vertical="top" textRotation="0" wrapText="false" indent="0" shrinkToFit="false"/>
      <protection locked="true" hidden="true"/>
    </xf>
    <xf numFmtId="164" fontId="26" fillId="6" borderId="52" xfId="0" applyFont="true" applyBorder="true" applyAlignment="false" applyProtection="true">
      <alignment horizontal="general" vertical="bottom" textRotation="0" wrapText="false" indent="0" shrinkToFit="false"/>
      <protection locked="true" hidden="true"/>
    </xf>
    <xf numFmtId="174" fontId="20" fillId="6" borderId="43" xfId="0" applyFont="true" applyBorder="true" applyAlignment="true" applyProtection="true">
      <alignment horizontal="center" vertical="bottom" textRotation="0" wrapText="false" indent="0" shrinkToFit="false"/>
      <protection locked="true" hidden="true"/>
    </xf>
    <xf numFmtId="172" fontId="20" fillId="6" borderId="17" xfId="0" applyFont="true" applyBorder="true" applyAlignment="true" applyProtection="true">
      <alignment horizontal="center" vertical="bottom" textRotation="0" wrapText="false" indent="0" shrinkToFit="false"/>
      <protection locked="true" hidden="true"/>
    </xf>
    <xf numFmtId="164" fontId="20" fillId="9" borderId="22" xfId="0" applyFont="true" applyBorder="true" applyAlignment="true" applyProtection="true">
      <alignment horizontal="center" vertical="bottom" textRotation="0" wrapText="false" indent="0" shrinkToFit="false"/>
      <protection locked="true" hidden="true"/>
    </xf>
    <xf numFmtId="164" fontId="58" fillId="9" borderId="22" xfId="0" applyFont="true" applyBorder="true" applyAlignment="true" applyProtection="true">
      <alignment horizontal="center" vertical="bottom" textRotation="0" wrapText="false" indent="0" shrinkToFit="false"/>
      <protection locked="true" hidden="true"/>
    </xf>
    <xf numFmtId="172" fontId="47" fillId="6" borderId="0" xfId="0" applyFont="true" applyBorder="false" applyAlignment="false" applyProtection="true">
      <alignment horizontal="general" vertical="bottom" textRotation="0" wrapText="false" indent="0" shrinkToFit="false"/>
      <protection locked="true" hidden="true"/>
    </xf>
    <xf numFmtId="165" fontId="26" fillId="6" borderId="22" xfId="0" applyFont="true" applyBorder="true" applyAlignment="true" applyProtection="true">
      <alignment horizontal="center" vertical="bottom" textRotation="0" wrapText="false" indent="0" shrinkToFit="false"/>
      <protection locked="true" hidden="true"/>
    </xf>
    <xf numFmtId="165" fontId="26" fillId="9" borderId="23" xfId="0" applyFont="true" applyBorder="true" applyAlignment="true" applyProtection="true">
      <alignment horizontal="center" vertical="bottom" textRotation="0" wrapText="false" indent="0" shrinkToFit="false"/>
      <protection locked="true" hidden="true"/>
    </xf>
    <xf numFmtId="165" fontId="26" fillId="6" borderId="0" xfId="0" applyFont="true" applyBorder="true" applyAlignment="true" applyProtection="true">
      <alignment horizontal="center" vertical="bottom" textRotation="0" wrapText="false" indent="0" shrinkToFit="false"/>
      <protection locked="true" hidden="true"/>
    </xf>
    <xf numFmtId="164" fontId="26" fillId="6" borderId="23" xfId="0" applyFont="true" applyBorder="true" applyAlignment="true" applyProtection="true">
      <alignment horizontal="center" vertical="bottom" textRotation="0" wrapText="false" indent="0" shrinkToFit="false"/>
      <protection locked="true" hidden="true"/>
    </xf>
    <xf numFmtId="164" fontId="59" fillId="6" borderId="0" xfId="0" applyFont="true" applyBorder="true" applyAlignment="true" applyProtection="true">
      <alignment horizontal="left" vertical="bottom" textRotation="0" wrapText="false" indent="0" shrinkToFit="false"/>
      <protection locked="true" hidden="true"/>
    </xf>
    <xf numFmtId="164" fontId="59" fillId="6" borderId="50" xfId="0" applyFont="true" applyBorder="true" applyAlignment="true" applyProtection="true">
      <alignment horizontal="left" vertical="bottom" textRotation="0" wrapText="false" indent="0" shrinkToFit="false"/>
      <protection locked="true" hidden="true"/>
    </xf>
    <xf numFmtId="164" fontId="59" fillId="8" borderId="63" xfId="0" applyFont="true" applyBorder="true" applyAlignment="true" applyProtection="true">
      <alignment horizontal="left" vertical="bottom" textRotation="0" wrapText="false" indent="0" shrinkToFit="false"/>
      <protection locked="true" hidden="true"/>
    </xf>
    <xf numFmtId="164" fontId="58" fillId="9" borderId="0" xfId="0" applyFont="true" applyBorder="false" applyAlignment="true" applyProtection="true">
      <alignment horizontal="left" vertical="bottom" textRotation="0" wrapText="false" indent="0" shrinkToFit="false"/>
      <protection locked="true" hidden="true"/>
    </xf>
    <xf numFmtId="164" fontId="59" fillId="6" borderId="52" xfId="0" applyFont="true" applyBorder="true" applyAlignment="true" applyProtection="true">
      <alignment horizontal="right" vertical="bottom" textRotation="0" wrapText="false" indent="0" shrinkToFit="false"/>
      <protection locked="true" hidden="true"/>
    </xf>
    <xf numFmtId="172" fontId="20" fillId="6" borderId="43" xfId="0" applyFont="true" applyBorder="true" applyAlignment="true" applyProtection="true">
      <alignment horizontal="center" vertical="bottom" textRotation="0" wrapText="false" indent="0" shrinkToFit="false"/>
      <protection locked="true" hidden="true"/>
    </xf>
    <xf numFmtId="175" fontId="91" fillId="9" borderId="0" xfId="0" applyFont="true" applyBorder="true" applyAlignment="true" applyProtection="true">
      <alignment horizontal="left" vertical="bottom" textRotation="0" wrapText="false" indent="0" shrinkToFit="false"/>
      <protection locked="true" hidden="true"/>
    </xf>
    <xf numFmtId="172" fontId="26" fillId="6" borderId="28" xfId="0" applyFont="true" applyBorder="true" applyAlignment="true" applyProtection="true">
      <alignment horizontal="center" vertical="bottom" textRotation="0" wrapText="false" indent="0" shrinkToFit="false"/>
      <protection locked="true" hidden="true"/>
    </xf>
    <xf numFmtId="175" fontId="96" fillId="6" borderId="0" xfId="0" applyFont="true" applyBorder="true" applyAlignment="true" applyProtection="true">
      <alignment horizontal="left" vertical="bottom" textRotation="0" wrapText="false" indent="0" shrinkToFit="false"/>
      <protection locked="true" hidden="true"/>
    </xf>
    <xf numFmtId="175" fontId="20" fillId="6" borderId="0" xfId="0" applyFont="true" applyBorder="true" applyAlignment="true" applyProtection="true">
      <alignment horizontal="center" vertical="bottom" textRotation="0" wrapText="false" indent="0" shrinkToFit="false"/>
      <protection locked="true" hidden="true"/>
    </xf>
    <xf numFmtId="175" fontId="26" fillId="6" borderId="0" xfId="0" applyFont="true" applyBorder="true" applyAlignment="true" applyProtection="true">
      <alignment horizontal="center" vertical="bottom" textRotation="0" wrapText="false" indent="0" shrinkToFit="false"/>
      <protection locked="true" hidden="true"/>
    </xf>
    <xf numFmtId="164" fontId="98" fillId="6" borderId="0" xfId="0" applyFont="true" applyBorder="true" applyAlignment="false" applyProtection="true">
      <alignment horizontal="general" vertical="bottom" textRotation="0" wrapText="false" indent="0" shrinkToFit="false"/>
      <protection locked="true" hidden="true"/>
    </xf>
    <xf numFmtId="164" fontId="98" fillId="6" borderId="26" xfId="0" applyFont="true" applyBorder="true" applyAlignment="false" applyProtection="true">
      <alignment horizontal="general" vertical="bottom" textRotation="0" wrapText="false" indent="0" shrinkToFit="false"/>
      <protection locked="true" hidden="true"/>
    </xf>
    <xf numFmtId="164" fontId="98" fillId="8" borderId="25" xfId="0" applyFont="true" applyBorder="true" applyAlignment="false" applyProtection="true">
      <alignment horizontal="general" vertical="bottom" textRotation="0" wrapText="false" indent="0" shrinkToFit="false"/>
      <protection locked="true" hidden="true"/>
    </xf>
    <xf numFmtId="164" fontId="58" fillId="9" borderId="0" xfId="0" applyFont="true" applyBorder="false" applyAlignment="false" applyProtection="true">
      <alignment horizontal="general" vertical="bottom" textRotation="0" wrapText="false" indent="0" shrinkToFit="false"/>
      <protection locked="true" hidden="true"/>
    </xf>
    <xf numFmtId="164" fontId="91" fillId="6" borderId="52" xfId="0" applyFont="true" applyBorder="true" applyAlignment="true" applyProtection="true">
      <alignment horizontal="center" vertical="bottom" textRotation="0" wrapText="false" indent="0" shrinkToFit="false"/>
      <protection locked="true" hidden="true"/>
    </xf>
    <xf numFmtId="175" fontId="91" fillId="6" borderId="82" xfId="0" applyFont="true" applyBorder="true" applyAlignment="true" applyProtection="true">
      <alignment horizontal="center" vertical="bottom" textRotation="0" wrapText="false" indent="0" shrinkToFit="false"/>
      <protection locked="true" hidden="true"/>
    </xf>
    <xf numFmtId="175" fontId="20" fillId="6" borderId="82" xfId="0" applyFont="true" applyBorder="true" applyAlignment="true" applyProtection="true">
      <alignment horizontal="center" vertical="bottom" textRotation="0" wrapText="false" indent="0" shrinkToFit="false"/>
      <protection locked="true" hidden="true"/>
    </xf>
    <xf numFmtId="175" fontId="20" fillId="6" borderId="23" xfId="0" applyFont="true" applyBorder="true" applyAlignment="true" applyProtection="true">
      <alignment horizontal="center" vertical="bottom" textRotation="0" wrapText="false" indent="0" shrinkToFit="false"/>
      <protection locked="true" hidden="true"/>
    </xf>
    <xf numFmtId="175" fontId="20" fillId="6" borderId="22" xfId="0" applyFont="true" applyBorder="true" applyAlignment="true" applyProtection="true">
      <alignment horizontal="center" vertical="bottom" textRotation="0" wrapText="false" indent="0" shrinkToFit="false"/>
      <protection locked="true" hidden="true"/>
    </xf>
    <xf numFmtId="175" fontId="93" fillId="6" borderId="40" xfId="0" applyFont="true" applyBorder="true" applyAlignment="true" applyProtection="true">
      <alignment horizontal="center" vertical="bottom" textRotation="0" wrapText="false" indent="0" shrinkToFit="false"/>
      <protection locked="true" hidden="true"/>
    </xf>
    <xf numFmtId="164" fontId="20" fillId="6" borderId="43" xfId="0" applyFont="true" applyBorder="true" applyAlignment="true" applyProtection="true">
      <alignment horizontal="center" vertical="bottom" textRotation="0" wrapText="false" indent="0" shrinkToFit="false"/>
      <protection locked="true" hidden="true"/>
    </xf>
    <xf numFmtId="164" fontId="20" fillId="6" borderId="28" xfId="0" applyFont="true" applyBorder="true" applyAlignment="true" applyProtection="true">
      <alignment horizontal="center" vertical="bottom" textRotation="0" wrapText="false" indent="0" shrinkToFit="false"/>
      <protection locked="true" hidden="true"/>
    </xf>
    <xf numFmtId="164" fontId="29" fillId="9" borderId="22" xfId="0" applyFont="true" applyBorder="true" applyAlignment="false" applyProtection="true">
      <alignment horizontal="general" vertical="bottom" textRotation="0" wrapText="false" indent="0" shrinkToFit="false"/>
      <protection locked="true" hidden="true"/>
    </xf>
    <xf numFmtId="164" fontId="29" fillId="9" borderId="23" xfId="0" applyFont="true" applyBorder="true" applyAlignment="false" applyProtection="true">
      <alignment horizontal="general" vertical="bottom" textRotation="0" wrapText="false" indent="0" shrinkToFit="false"/>
      <protection locked="true" hidden="true"/>
    </xf>
    <xf numFmtId="164" fontId="29" fillId="9" borderId="0" xfId="0" applyFont="true" applyBorder="true" applyAlignment="true" applyProtection="true">
      <alignment horizontal="center" vertical="bottom" textRotation="0" wrapText="false" indent="0" shrinkToFit="false"/>
      <protection locked="true" hidden="true"/>
    </xf>
    <xf numFmtId="164" fontId="29" fillId="9" borderId="23" xfId="0" applyFont="true" applyBorder="true" applyAlignment="true" applyProtection="true">
      <alignment horizontal="center" vertical="bottom" textRotation="0" wrapText="false" indent="0" shrinkToFit="false"/>
      <protection locked="true" hidden="true"/>
    </xf>
    <xf numFmtId="164" fontId="29" fillId="9" borderId="83" xfId="0" applyFont="true" applyBorder="true" applyAlignment="true" applyProtection="true">
      <alignment horizontal="center" vertical="bottom" textRotation="0" wrapText="false" indent="0" shrinkToFit="false"/>
      <protection locked="true" hidden="true"/>
    </xf>
    <xf numFmtId="164" fontId="0" fillId="6" borderId="17" xfId="0" applyFont="true" applyBorder="true" applyAlignment="true" applyProtection="true">
      <alignment horizontal="center" vertical="bottom" textRotation="0" wrapText="false" indent="0" shrinkToFit="false"/>
      <protection locked="true" hidden="true"/>
    </xf>
    <xf numFmtId="164" fontId="20" fillId="6" borderId="17" xfId="0" applyFont="true" applyBorder="true" applyAlignment="true" applyProtection="true">
      <alignment horizontal="center" vertical="bottom" textRotation="0" wrapText="false" indent="0" shrinkToFit="false"/>
      <protection locked="true" hidden="true"/>
    </xf>
    <xf numFmtId="164" fontId="20" fillId="5" borderId="84" xfId="0" applyFont="true" applyBorder="true" applyAlignment="true" applyProtection="true">
      <alignment horizontal="general" vertical="bottom" textRotation="0" wrapText="false" indent="0" shrinkToFit="false"/>
      <protection locked="false" hidden="false"/>
    </xf>
    <xf numFmtId="172" fontId="20" fillId="5" borderId="82" xfId="0" applyFont="true" applyBorder="true" applyAlignment="true" applyProtection="true">
      <alignment horizontal="general" vertical="bottom" textRotation="0" wrapText="false" indent="0" shrinkToFit="false"/>
      <protection locked="false" hidden="false"/>
    </xf>
    <xf numFmtId="172" fontId="20" fillId="5" borderId="69" xfId="0" applyFont="true" applyBorder="true" applyAlignment="true" applyProtection="true">
      <alignment horizontal="general" vertical="bottom" textRotation="0" wrapText="false" indent="0" shrinkToFit="false"/>
      <protection locked="false" hidden="false"/>
    </xf>
    <xf numFmtId="174" fontId="20" fillId="9" borderId="69" xfId="0" applyFont="true" applyBorder="true" applyAlignment="true" applyProtection="true">
      <alignment horizontal="general" vertical="bottom" textRotation="0" wrapText="false" indent="0" shrinkToFit="false"/>
      <protection locked="true" hidden="true"/>
    </xf>
    <xf numFmtId="174" fontId="20" fillId="6" borderId="85" xfId="0" applyFont="true" applyBorder="true" applyAlignment="true" applyProtection="true">
      <alignment horizontal="general" vertical="bottom" textRotation="0" wrapText="false" indent="0" shrinkToFit="false"/>
      <protection locked="true" hidden="true"/>
    </xf>
    <xf numFmtId="174" fontId="47" fillId="7" borderId="85" xfId="0" applyFont="true" applyBorder="true" applyAlignment="true" applyProtection="true">
      <alignment horizontal="general" vertical="bottom" textRotation="0" wrapText="false" indent="0" shrinkToFit="false"/>
      <protection locked="true" hidden="true"/>
    </xf>
    <xf numFmtId="165" fontId="36" fillId="9" borderId="86" xfId="0" applyFont="true" applyBorder="true" applyAlignment="true" applyProtection="true">
      <alignment horizontal="center" vertical="bottom" textRotation="0" wrapText="false" indent="0" shrinkToFit="false"/>
      <protection locked="true" hidden="true"/>
    </xf>
    <xf numFmtId="165" fontId="29" fillId="6" borderId="86" xfId="0" applyFont="true" applyBorder="true" applyAlignment="true" applyProtection="true">
      <alignment horizontal="center" vertical="bottom" textRotation="0" wrapText="false" indent="0" shrinkToFit="false"/>
      <protection locked="true" hidden="true"/>
    </xf>
    <xf numFmtId="165" fontId="29" fillId="6" borderId="74" xfId="0" applyFont="true" applyBorder="true" applyAlignment="true" applyProtection="true">
      <alignment horizontal="center" vertical="bottom" textRotation="0" wrapText="false" indent="0" shrinkToFit="false"/>
      <protection locked="true" hidden="true"/>
    </xf>
    <xf numFmtId="174" fontId="0" fillId="7" borderId="30" xfId="0" applyFont="false" applyBorder="true" applyAlignment="true" applyProtection="false">
      <alignment horizontal="general" vertical="bottom" textRotation="0" wrapText="false" indent="0" shrinkToFit="false"/>
      <protection locked="true" hidden="false"/>
    </xf>
    <xf numFmtId="164" fontId="20" fillId="7" borderId="86" xfId="0" applyFont="true" applyBorder="true" applyAlignment="true" applyProtection="true">
      <alignment horizontal="left" vertical="bottom" textRotation="0" wrapText="false" indent="0" shrinkToFit="false"/>
      <protection locked="true" hidden="true"/>
    </xf>
    <xf numFmtId="174" fontId="91" fillId="7" borderId="32" xfId="0" applyFont="true" applyBorder="true" applyAlignment="true" applyProtection="true">
      <alignment horizontal="right" vertical="bottom" textRotation="0" wrapText="false" indent="0" shrinkToFit="false"/>
      <protection locked="true" hidden="true"/>
    </xf>
    <xf numFmtId="174" fontId="0" fillId="9" borderId="63" xfId="0" applyFont="false" applyBorder="true" applyAlignment="false" applyProtection="true">
      <alignment horizontal="general" vertical="bottom" textRotation="0" wrapText="false" indent="0" shrinkToFit="false"/>
      <protection locked="true" hidden="true"/>
    </xf>
    <xf numFmtId="174" fontId="0" fillId="9" borderId="0" xfId="0" applyFont="false" applyBorder="true" applyAlignment="false" applyProtection="true">
      <alignment horizontal="general" vertical="bottom" textRotation="0" wrapText="false" indent="0" shrinkToFit="false"/>
      <protection locked="true" hidden="true"/>
    </xf>
    <xf numFmtId="164" fontId="91" fillId="9" borderId="0" xfId="0" applyFont="true" applyBorder="fals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0" fillId="9" borderId="0" xfId="0" applyFont="false" applyBorder="true" applyAlignment="false" applyProtection="true">
      <alignment horizontal="general" vertical="bottom" textRotation="0" wrapText="false" indent="0" shrinkToFit="false"/>
      <protection locked="true" hidden="true"/>
    </xf>
    <xf numFmtId="164" fontId="0" fillId="5" borderId="17" xfId="0" applyFont="false" applyBorder="true" applyAlignment="true" applyProtection="true">
      <alignment horizontal="center" vertical="bottom" textRotation="0" wrapText="false" indent="0" shrinkToFit="false"/>
      <protection locked="false" hidden="false"/>
    </xf>
    <xf numFmtId="164" fontId="59" fillId="5" borderId="17" xfId="0" applyFont="true" applyBorder="true" applyAlignment="false" applyProtection="true">
      <alignment horizontal="general" vertical="bottom" textRotation="0" wrapText="false" indent="0" shrinkToFit="false"/>
      <protection locked="false" hidden="false"/>
    </xf>
    <xf numFmtId="164" fontId="20" fillId="5" borderId="71" xfId="0" applyFont="true" applyBorder="true" applyAlignment="true" applyProtection="true">
      <alignment horizontal="general" vertical="bottom" textRotation="0" wrapText="false" indent="0" shrinkToFit="false"/>
      <protection locked="false" hidden="false"/>
    </xf>
    <xf numFmtId="172" fontId="20" fillId="5" borderId="32" xfId="0" applyFont="true" applyBorder="true" applyAlignment="true" applyProtection="true">
      <alignment horizontal="general" vertical="bottom" textRotation="0" wrapText="false" indent="0" shrinkToFit="false"/>
      <protection locked="false" hidden="false"/>
    </xf>
    <xf numFmtId="172" fontId="20" fillId="5" borderId="31" xfId="0" applyFont="true" applyBorder="true" applyAlignment="true" applyProtection="true">
      <alignment horizontal="general" vertical="bottom" textRotation="0" wrapText="false" indent="0" shrinkToFit="false"/>
      <protection locked="false" hidden="false"/>
    </xf>
    <xf numFmtId="174" fontId="20" fillId="9" borderId="31" xfId="0" applyFont="true" applyBorder="true" applyAlignment="true" applyProtection="true">
      <alignment horizontal="general" vertical="bottom" textRotation="0" wrapText="false" indent="0" shrinkToFit="false"/>
      <protection locked="true" hidden="true"/>
    </xf>
    <xf numFmtId="174" fontId="20" fillId="6" borderId="73" xfId="0" applyFont="true" applyBorder="true" applyAlignment="true" applyProtection="true">
      <alignment horizontal="general" vertical="bottom" textRotation="0" wrapText="false" indent="0" shrinkToFit="false"/>
      <protection locked="true" hidden="true"/>
    </xf>
    <xf numFmtId="174" fontId="47" fillId="7" borderId="29" xfId="0" applyFont="true" applyBorder="true" applyAlignment="true" applyProtection="true">
      <alignment horizontal="general" vertical="bottom" textRotation="0" wrapText="false" indent="0" shrinkToFit="false"/>
      <protection locked="true" hidden="true"/>
    </xf>
    <xf numFmtId="165" fontId="29" fillId="6" borderId="30" xfId="0" applyFont="true" applyBorder="true" applyAlignment="true" applyProtection="true">
      <alignment horizontal="center" vertical="bottom" textRotation="0" wrapText="false" indent="0" shrinkToFit="false"/>
      <protection locked="true" hidden="true"/>
    </xf>
    <xf numFmtId="164" fontId="20" fillId="7" borderId="30" xfId="0" applyFont="true" applyBorder="true" applyAlignment="true" applyProtection="true">
      <alignment horizontal="left" vertical="bottom" textRotation="0" wrapText="false" indent="0" shrinkToFit="false"/>
      <protection locked="true" hidden="true"/>
    </xf>
    <xf numFmtId="174" fontId="0" fillId="9" borderId="21" xfId="0" applyFont="false" applyBorder="true" applyAlignment="false" applyProtection="true">
      <alignment horizontal="general" vertical="bottom" textRotation="0" wrapText="false" indent="0" shrinkToFit="false"/>
      <protection locked="true" hidden="true"/>
    </xf>
    <xf numFmtId="174" fontId="20" fillId="6" borderId="29" xfId="0" applyFont="true" applyBorder="true" applyAlignment="true" applyProtection="true">
      <alignment horizontal="general" vertical="bottom" textRotation="0" wrapText="false" indent="0" shrinkToFit="false"/>
      <protection locked="true" hidden="true"/>
    </xf>
    <xf numFmtId="164" fontId="86" fillId="0" borderId="0" xfId="0" applyFont="true" applyBorder="true" applyAlignment="true" applyProtection="true">
      <alignment horizontal="center" vertical="center" textRotation="0" wrapText="false" indent="0" shrinkToFit="false"/>
      <protection locked="true" hidden="true"/>
    </xf>
    <xf numFmtId="164" fontId="0" fillId="7" borderId="30" xfId="0" applyFont="false" applyBorder="true" applyAlignment="true" applyProtection="false">
      <alignment horizontal="general" vertical="bottom" textRotation="0" wrapText="false" indent="0" shrinkToFit="false"/>
      <protection locked="true" hidden="false"/>
    </xf>
    <xf numFmtId="174" fontId="91" fillId="7" borderId="32" xfId="0" applyFont="true" applyBorder="true" applyAlignment="true" applyProtection="false">
      <alignment horizontal="right" vertical="bottom" textRotation="0" wrapText="false" indent="0" shrinkToFit="false"/>
      <protection locked="true" hidden="false"/>
    </xf>
    <xf numFmtId="165" fontId="98" fillId="0" borderId="0" xfId="0" applyFont="tru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78" xfId="0" applyFont="true" applyBorder="true" applyAlignment="true" applyProtection="true">
      <alignment horizontal="general" vertical="bottom" textRotation="0" wrapText="false" indent="0" shrinkToFit="false"/>
      <protection locked="false" hidden="false"/>
    </xf>
    <xf numFmtId="172" fontId="20" fillId="5" borderId="36" xfId="0" applyFont="true" applyBorder="true" applyAlignment="true" applyProtection="true">
      <alignment horizontal="general" vertical="bottom" textRotation="0" wrapText="false" indent="0" shrinkToFit="false"/>
      <protection locked="false" hidden="false"/>
    </xf>
    <xf numFmtId="172" fontId="20" fillId="5" borderId="35" xfId="0" applyFont="true" applyBorder="true" applyAlignment="true" applyProtection="true">
      <alignment horizontal="general" vertical="bottom" textRotation="0" wrapText="false" indent="0" shrinkToFit="false"/>
      <protection locked="false" hidden="false"/>
    </xf>
    <xf numFmtId="174" fontId="20" fillId="9" borderId="35" xfId="0" applyFont="true" applyBorder="true" applyAlignment="true" applyProtection="true">
      <alignment horizontal="general" vertical="bottom" textRotation="0" wrapText="false" indent="0" shrinkToFit="false"/>
      <protection locked="true" hidden="true"/>
    </xf>
    <xf numFmtId="174" fontId="20" fillId="6" borderId="33" xfId="0" applyFont="true" applyBorder="true" applyAlignment="true" applyProtection="true">
      <alignment horizontal="general" vertical="bottom" textRotation="0" wrapText="false" indent="0" shrinkToFit="false"/>
      <protection locked="true" hidden="true"/>
    </xf>
    <xf numFmtId="174" fontId="47" fillId="7" borderId="33" xfId="0" applyFont="true" applyBorder="true" applyAlignment="true" applyProtection="true">
      <alignment horizontal="general" vertical="bottom" textRotation="0" wrapText="false" indent="0" shrinkToFit="false"/>
      <protection locked="true" hidden="true"/>
    </xf>
    <xf numFmtId="165" fontId="29" fillId="6" borderId="34" xfId="0" applyFont="true" applyBorder="true" applyAlignment="true" applyProtection="true">
      <alignment horizontal="center" vertical="bottom" textRotation="0" wrapText="false" indent="0" shrinkToFit="false"/>
      <protection locked="true" hidden="true"/>
    </xf>
    <xf numFmtId="164" fontId="0" fillId="7" borderId="34" xfId="0" applyFont="false" applyBorder="true" applyAlignment="true" applyProtection="false">
      <alignment horizontal="general" vertical="bottom" textRotation="0" wrapText="false" indent="0" shrinkToFit="false"/>
      <protection locked="true" hidden="false"/>
    </xf>
    <xf numFmtId="174" fontId="91" fillId="7" borderId="36" xfId="0" applyFont="true" applyBorder="true" applyAlignment="true" applyProtection="false">
      <alignment horizontal="right" vertical="bottom" textRotation="0" wrapText="false" indent="0" shrinkToFit="false"/>
      <protection locked="true" hidden="false"/>
    </xf>
    <xf numFmtId="164" fontId="98"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9" fillId="9" borderId="63" xfId="0" applyFont="true" applyBorder="true" applyAlignment="false" applyProtection="true">
      <alignment horizontal="general" vertical="bottom" textRotation="0" wrapText="false" indent="0" shrinkToFit="false"/>
      <protection locked="true" hidden="true"/>
    </xf>
    <xf numFmtId="164" fontId="0" fillId="9" borderId="23"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9" borderId="25" xfId="0" applyFont="false" applyBorder="true" applyAlignment="false" applyProtection="true">
      <alignment horizontal="general" vertical="bottom" textRotation="0" wrapText="false" indent="0" shrinkToFit="false"/>
      <protection locked="true" hidden="true"/>
    </xf>
    <xf numFmtId="174" fontId="0" fillId="9" borderId="26" xfId="0" applyFont="false" applyBorder="true" applyAlignment="false" applyProtection="true">
      <alignment horizontal="general" vertical="bottom" textRotation="0" wrapText="false" indent="0" shrinkToFit="false"/>
      <protection locked="true" hidden="true"/>
    </xf>
    <xf numFmtId="173" fontId="0" fillId="9" borderId="26" xfId="0" applyFont="false" applyBorder="true" applyAlignment="false" applyProtection="true">
      <alignment horizontal="general" vertical="bottom" textRotation="0" wrapText="false" indent="0" shrinkToFit="false"/>
      <protection locked="true" hidden="true"/>
    </xf>
    <xf numFmtId="172" fontId="0" fillId="9" borderId="26" xfId="0" applyFont="false" applyBorder="true" applyAlignment="false" applyProtection="true">
      <alignment horizontal="general" vertical="bottom" textRotation="0" wrapText="false" indent="0" shrinkToFit="false"/>
      <protection locked="true" hidden="true"/>
    </xf>
    <xf numFmtId="165" fontId="0" fillId="9" borderId="26" xfId="0" applyFont="false" applyBorder="true" applyAlignment="false" applyProtection="true">
      <alignment horizontal="general" vertical="bottom" textRotation="0" wrapText="false" indent="0" shrinkToFit="false"/>
      <protection locked="true" hidden="true"/>
    </xf>
    <xf numFmtId="172" fontId="0" fillId="9" borderId="0" xfId="0" applyFont="false" applyBorder="false" applyAlignment="false" applyProtection="true">
      <alignment horizontal="general" vertical="bottom" textRotation="0" wrapText="false" indent="0" shrinkToFit="false"/>
      <protection locked="true" hidden="true"/>
    </xf>
    <xf numFmtId="165" fontId="0" fillId="9" borderId="28" xfId="0" applyFont="false" applyBorder="true" applyAlignment="false" applyProtection="true">
      <alignment horizontal="general" vertical="bottom" textRotation="0" wrapText="false" indent="0" shrinkToFit="false"/>
      <protection locked="true" hidden="true"/>
    </xf>
    <xf numFmtId="165" fontId="0" fillId="9"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9" borderId="0" xfId="0" applyFont="true" applyBorder="false" applyAlignment="false" applyProtection="true">
      <alignment horizontal="general" vertical="bottom" textRotation="0" wrapText="false" indent="0" shrinkToFit="false"/>
      <protection locked="true" hidden="true"/>
    </xf>
    <xf numFmtId="172" fontId="26" fillId="9" borderId="26" xfId="0" applyFont="true" applyBorder="true" applyAlignment="false" applyProtection="true">
      <alignment horizontal="general" vertical="bottom" textRotation="0" wrapText="false" indent="0" shrinkToFit="false"/>
      <protection locked="true" hidden="true"/>
    </xf>
    <xf numFmtId="172" fontId="27" fillId="10" borderId="56" xfId="0" applyFont="true" applyBorder="true" applyAlignment="true" applyProtection="true">
      <alignment horizontal="right" vertical="top" textRotation="0" wrapText="false" indent="0" shrinkToFit="false"/>
      <protection locked="true" hidden="true"/>
    </xf>
    <xf numFmtId="172" fontId="27" fillId="10" borderId="57" xfId="0" applyFont="true" applyBorder="true" applyAlignment="true" applyProtection="true">
      <alignment horizontal="left" vertical="top" textRotation="0" wrapText="false" indent="0" shrinkToFit="false"/>
      <protection locked="true" hidden="true"/>
    </xf>
    <xf numFmtId="172" fontId="59" fillId="10" borderId="49" xfId="0" applyFont="true" applyBorder="true" applyAlignment="true" applyProtection="true">
      <alignment horizontal="left" vertical="top" textRotation="0" wrapText="false" indent="0" shrinkToFit="false"/>
      <protection locked="true" hidden="true"/>
    </xf>
    <xf numFmtId="172" fontId="20" fillId="10" borderId="49" xfId="0" applyFont="true" applyBorder="true" applyAlignment="true" applyProtection="true">
      <alignment horizontal="center" vertical="top" textRotation="0" wrapText="false" indent="0" shrinkToFit="false"/>
      <protection locked="true" hidden="true"/>
    </xf>
    <xf numFmtId="164" fontId="18" fillId="10" borderId="60" xfId="0" applyFont="true" applyBorder="true" applyAlignment="true" applyProtection="true">
      <alignment horizontal="left" vertical="bottom" textRotation="0" wrapText="false" indent="0" shrinkToFit="false"/>
      <protection locked="true" hidden="true"/>
    </xf>
    <xf numFmtId="164" fontId="26" fillId="10" borderId="61" xfId="0" applyFont="true" applyBorder="true" applyAlignment="true" applyProtection="true">
      <alignment horizontal="right" vertical="top" textRotation="0" wrapText="false" indent="0" shrinkToFit="false"/>
      <protection locked="true" hidden="true"/>
    </xf>
    <xf numFmtId="164" fontId="90" fillId="10" borderId="62"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3" fillId="2" borderId="0" xfId="0" applyFont="true" applyBorder="false" applyAlignment="true" applyProtection="true">
      <alignment horizontal="right" vertical="bottom" textRotation="0" wrapText="false" indent="0" shrinkToFit="false"/>
      <protection locked="false" hidden="false"/>
    </xf>
    <xf numFmtId="164" fontId="30" fillId="6" borderId="20" xfId="0" applyFont="true" applyBorder="true" applyAlignment="true" applyProtection="false">
      <alignment horizontal="center" vertical="bottom" textRotation="0" wrapText="false" indent="0" shrinkToFit="false"/>
      <protection locked="true" hidden="false"/>
    </xf>
    <xf numFmtId="164" fontId="104" fillId="6" borderId="87"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6" borderId="88"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6" borderId="16" xfId="0" applyFont="true" applyBorder="true" applyAlignment="true" applyProtection="false">
      <alignment horizontal="center" vertical="bottom" textRotation="0" wrapText="false" indent="0" shrinkToFit="false"/>
      <protection locked="true" hidden="false"/>
    </xf>
    <xf numFmtId="164" fontId="25" fillId="6" borderId="16"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6" borderId="89" xfId="0" applyFont="true" applyBorder="true" applyAlignment="true" applyProtection="false">
      <alignment horizontal="left" vertical="bottom" textRotation="0" wrapText="false" indent="0" shrinkToFit="false"/>
      <protection locked="true" hidden="false"/>
    </xf>
    <xf numFmtId="164" fontId="25" fillId="6" borderId="89" xfId="0" applyFont="true" applyBorder="true" applyAlignment="true" applyProtection="false">
      <alignment horizontal="center" vertical="bottom" textRotation="0" wrapText="false" indent="0" shrinkToFit="false"/>
      <protection locked="true" hidden="false"/>
    </xf>
    <xf numFmtId="164" fontId="30" fillId="6" borderId="20" xfId="0" applyFont="true" applyBorder="true" applyAlignment="true" applyProtection="false">
      <alignment horizontal="left" vertical="bottom" textRotation="0" wrapText="false" indent="0" shrinkToFit="false"/>
      <protection locked="true" hidden="false"/>
    </xf>
    <xf numFmtId="164" fontId="40" fillId="6" borderId="20" xfId="0" applyFont="true" applyBorder="true" applyAlignment="true" applyProtection="false">
      <alignment horizontal="general" vertical="bottom" textRotation="0" wrapText="false" indent="0" shrinkToFit="false"/>
      <protection locked="true" hidden="false"/>
    </xf>
    <xf numFmtId="164" fontId="93" fillId="6" borderId="20" xfId="0" applyFont="true" applyBorder="true" applyAlignment="true" applyProtection="false">
      <alignment horizontal="left" vertical="bottom" textRotation="0" wrapText="false" indent="0" shrinkToFit="false"/>
      <protection locked="true" hidden="false"/>
    </xf>
    <xf numFmtId="164" fontId="41" fillId="0" borderId="9" xfId="0" applyFont="true" applyBorder="true" applyAlignment="false" applyProtection="false">
      <alignment horizontal="general" vertical="bottom" textRotation="0" wrapText="false" indent="0" shrinkToFit="false"/>
      <protection locked="true" hidden="false"/>
    </xf>
    <xf numFmtId="164" fontId="41" fillId="0" borderId="0" xfId="0" applyFont="true" applyBorder="true" applyAlignment="false" applyProtection="false">
      <alignment horizontal="general" vertical="bottom" textRotation="0" wrapText="false" indent="0" shrinkToFit="false"/>
      <protection locked="true" hidden="false"/>
    </xf>
    <xf numFmtId="164" fontId="0" fillId="14" borderId="22" xfId="0" applyFont="true" applyBorder="true" applyAlignment="false" applyProtection="false">
      <alignment horizontal="general" vertical="bottom" textRotation="0" wrapText="false" indent="0" shrinkToFit="false"/>
      <protection locked="true" hidden="false"/>
    </xf>
    <xf numFmtId="164" fontId="0" fillId="14" borderId="83" xfId="0" applyFont="false" applyBorder="true" applyAlignment="false" applyProtection="false">
      <alignment horizontal="general" vertical="bottom" textRotation="0" wrapText="false" indent="0" shrinkToFit="false"/>
      <protection locked="true" hidden="false"/>
    </xf>
    <xf numFmtId="164" fontId="0" fillId="14" borderId="23" xfId="0" applyFont="true" applyBorder="true" applyAlignment="false" applyProtection="false">
      <alignment horizontal="general" vertical="bottom" textRotation="0" wrapText="false" indent="0" shrinkToFit="false"/>
      <protection locked="true" hidden="false"/>
    </xf>
    <xf numFmtId="164" fontId="0" fillId="6" borderId="22" xfId="0" applyFont="true" applyBorder="true" applyAlignment="false" applyProtection="false">
      <alignment horizontal="general" vertical="bottom" textRotation="0" wrapText="false" indent="0" shrinkToFit="false"/>
      <protection locked="true" hidden="false"/>
    </xf>
    <xf numFmtId="164" fontId="0" fillId="6" borderId="23" xfId="0" applyFont="false" applyBorder="true" applyAlignment="false" applyProtection="false">
      <alignment horizontal="general" vertical="bottom" textRotation="0" wrapText="false" indent="0" shrinkToFit="false"/>
      <protection locked="true" hidden="false"/>
    </xf>
    <xf numFmtId="164" fontId="0" fillId="6" borderId="83" xfId="0" applyFont="false" applyBorder="true" applyAlignment="false" applyProtection="false">
      <alignment horizontal="general" vertical="bottom" textRotation="0" wrapText="false" indent="0" shrinkToFit="false"/>
      <protection locked="true" hidden="false"/>
    </xf>
    <xf numFmtId="164" fontId="0" fillId="6" borderId="63" xfId="0" applyFont="true" applyBorder="true" applyAlignment="false" applyProtection="false">
      <alignment horizontal="general"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6" borderId="21" xfId="0" applyFont="false" applyBorder="true" applyAlignment="false" applyProtection="false">
      <alignment horizontal="general" vertical="bottom" textRotation="0" wrapText="false" indent="0" shrinkToFit="false"/>
      <protection locked="true" hidden="false"/>
    </xf>
    <xf numFmtId="164" fontId="0" fillId="6" borderId="25" xfId="0" applyFont="true" applyBorder="true" applyAlignment="false" applyProtection="false">
      <alignment horizontal="general" vertical="bottom" textRotation="0" wrapText="false" indent="0" shrinkToFit="false"/>
      <protection locked="true" hidden="false"/>
    </xf>
    <xf numFmtId="164" fontId="0" fillId="6" borderId="26" xfId="0" applyFont="false" applyBorder="true" applyAlignment="false" applyProtection="false">
      <alignment horizontal="general" vertical="bottom" textRotation="0" wrapText="false" indent="0" shrinkToFit="false"/>
      <protection locked="true" hidden="false"/>
    </xf>
    <xf numFmtId="164" fontId="0" fillId="6" borderId="28" xfId="0" applyFont="false" applyBorder="true" applyAlignment="false" applyProtection="false">
      <alignment horizontal="general" vertical="bottom" textRotation="0" wrapText="false" indent="0" shrinkToFit="false"/>
      <protection locked="true" hidden="false"/>
    </xf>
    <xf numFmtId="164" fontId="0" fillId="14" borderId="17" xfId="0" applyFont="true" applyBorder="true" applyAlignment="false" applyProtection="false">
      <alignment horizontal="general" vertical="bottom" textRotation="0" wrapText="false" indent="0" shrinkToFit="false"/>
      <protection locked="true" hidden="false"/>
    </xf>
    <xf numFmtId="164" fontId="0" fillId="6" borderId="24" xfId="0" applyFont="true" applyBorder="true" applyAlignment="false" applyProtection="false">
      <alignment horizontal="general" vertical="bottom" textRotation="0" wrapText="false" indent="0" shrinkToFit="false"/>
      <protection locked="true" hidden="false"/>
    </xf>
    <xf numFmtId="164" fontId="0" fillId="6" borderId="27" xfId="0" applyFont="false" applyBorder="true" applyAlignment="false" applyProtection="false">
      <alignment horizontal="general" vertical="bottom" textRotation="0" wrapText="false" indent="0" shrinkToFit="false"/>
      <protection locked="true" hidden="false"/>
    </xf>
    <xf numFmtId="164" fontId="40" fillId="6" borderId="20" xfId="0" applyFont="true" applyBorder="true" applyAlignment="true" applyProtection="false">
      <alignment horizontal="left" vertical="bottom" textRotation="0" wrapText="false" indent="0" shrinkToFit="false"/>
      <protection locked="true" hidden="false"/>
    </xf>
    <xf numFmtId="164" fontId="57" fillId="6" borderId="20" xfId="0" applyFont="true" applyBorder="true" applyAlignment="true" applyProtection="false">
      <alignment horizontal="left" vertical="bottom" textRotation="0" wrapText="false" indent="0" shrinkToFit="false"/>
      <protection locked="true" hidden="false"/>
    </xf>
    <xf numFmtId="164" fontId="57" fillId="6" borderId="20" xfId="0" applyFont="true" applyBorder="true" applyAlignment="true" applyProtection="false">
      <alignment horizontal="general" vertical="bottom" textRotation="0" wrapText="false" indent="0" shrinkToFit="false"/>
      <protection locked="true" hidden="false"/>
    </xf>
    <xf numFmtId="164" fontId="30" fillId="6" borderId="0" xfId="0" applyFont="true" applyBorder="false" applyAlignment="true" applyProtection="false">
      <alignment horizontal="left" vertical="bottom" textRotation="0" wrapText="false" indent="0" shrinkToFit="false"/>
      <protection locked="true" hidden="false"/>
    </xf>
    <xf numFmtId="164" fontId="30" fillId="6" borderId="20" xfId="0" applyFont="true" applyBorder="true" applyAlignment="true" applyProtection="false">
      <alignment horizontal="left" vertical="top" textRotation="0" wrapText="false" indent="0" shrinkToFit="false"/>
      <protection locked="true" hidden="false"/>
    </xf>
    <xf numFmtId="167" fontId="30" fillId="6" borderId="20" xfId="0" applyFont="true" applyBorder="true" applyAlignment="true" applyProtection="false">
      <alignment horizontal="left" vertical="bottom" textRotation="0" wrapText="false" indent="0" shrinkToFit="false"/>
      <protection locked="true" hidden="false"/>
    </xf>
    <xf numFmtId="164" fontId="93" fillId="6" borderId="88" xfId="0" applyFont="true" applyBorder="true" applyAlignment="true" applyProtection="false">
      <alignment horizontal="left" vertical="bottom" textRotation="0" wrapText="false" indent="0" shrinkToFit="false"/>
      <protection locked="true" hidden="false"/>
    </xf>
    <xf numFmtId="164" fontId="40" fillId="6" borderId="8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Phanérogames :  Index synonymique de Kerguelen (consultable sur le site http://www.dijon.inra.fr/flore-france/consult.htm).</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000" spc="-1" strike="noStrike">
            <a:latin typeface="Times New Roman"/>
          </a:endParaRPr>
        </a:p>
        <a:p>
          <a:endParaRPr b="0" lang="fr-FR" sz="10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41138</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11.88</v>
      </c>
      <c r="M5" s="293"/>
      <c r="N5" s="294"/>
      <c r="O5" s="295" t="n">
        <v>12.2380952380952</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36</v>
      </c>
      <c r="C7" s="307" t="n">
        <v>64</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7.35714285714286</v>
      </c>
      <c r="O8" s="323" t="n">
        <f aca="false">AVERAGE(J23:J82)</f>
        <v>0.928571428571429</v>
      </c>
      <c r="P8" s="324"/>
      <c r="Q8" s="250"/>
      <c r="R8" s="250"/>
      <c r="S8" s="250"/>
      <c r="T8" s="250"/>
      <c r="U8" s="250"/>
      <c r="V8" s="250"/>
      <c r="W8" s="262"/>
      <c r="X8" s="263"/>
    </row>
    <row r="9" customFormat="false" ht="13.5" hidden="false" customHeight="false" outlineLevel="0" collapsed="false">
      <c r="A9" s="283" t="s">
        <v>2636</v>
      </c>
      <c r="B9" s="325" t="n">
        <v>18.6</v>
      </c>
      <c r="C9" s="326" t="n">
        <v>37.3</v>
      </c>
      <c r="D9" s="327"/>
      <c r="E9" s="327"/>
      <c r="F9" s="328" t="n">
        <f aca="false">($B9*$B$7+$C9*$C$7)/100</f>
        <v>30.568</v>
      </c>
      <c r="G9" s="329"/>
      <c r="H9" s="330"/>
      <c r="I9" s="331"/>
      <c r="J9" s="332"/>
      <c r="K9" s="313"/>
      <c r="L9" s="333"/>
      <c r="M9" s="322" t="s">
        <v>2637</v>
      </c>
      <c r="N9" s="323" t="n">
        <f aca="false">STDEV(I23:I82)</f>
        <v>6.14700856398576</v>
      </c>
      <c r="O9" s="323" t="n">
        <f aca="false">STDEV(J23:J82)</f>
        <v>0.828741930164745</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15</v>
      </c>
      <c r="O11" s="345" t="n">
        <f aca="false">MAX(J23:J82)</f>
        <v>2</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9</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2</v>
      </c>
      <c r="L13" s="355"/>
      <c r="M13" s="366" t="s">
        <v>2648</v>
      </c>
      <c r="N13" s="367" t="n">
        <f aca="false">COUNTIF(F23:F82,"&gt;0")</f>
        <v>15</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1</v>
      </c>
      <c r="L14" s="355"/>
      <c r="M14" s="370" t="s">
        <v>2651</v>
      </c>
      <c r="N14" s="371" t="n">
        <f aca="false">COUNTIF($I$23:$I$82,"&gt;-1")</f>
        <v>14</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2</v>
      </c>
      <c r="L15" s="355"/>
      <c r="M15" s="376" t="s">
        <v>2654</v>
      </c>
      <c r="N15" s="377" t="n">
        <f aca="false">COUNTIF(J23:J82,"=1")</f>
        <v>5</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4</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18.595</v>
      </c>
      <c r="C20" s="405" t="n">
        <f aca="false">SUM(C23:C82)</f>
        <v>37.3505</v>
      </c>
      <c r="D20" s="406"/>
      <c r="E20" s="407" t="s">
        <v>2660</v>
      </c>
      <c r="F20" s="408" t="n">
        <f aca="false">($B20*$B$7+$C20*$C$7)/100</f>
        <v>30.59852</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6.6942</v>
      </c>
      <c r="C21" s="418" t="n">
        <f aca="false">C20*C7/100</f>
        <v>23.90432</v>
      </c>
      <c r="D21" s="350" t="str">
        <f aca="false">IF(F21=0,"",IF((ABS(F21-F19))&gt;(0.2*F21),CONCATENATE(" rec. par taxa (",F21," %) supérieur à 20 % !"),""))</f>
        <v> rec. par taxa (30,59852 %) supérieur à 20 % !</v>
      </c>
      <c r="E21" s="419" t="str">
        <f aca="false">IF(F21=0,"",IF((ABS(F21-F19))&gt;(0.2*F21),CONCATENATE("ATTENTION : écart entre rec. par grp (",F19," %) ","et",""),""))</f>
        <v>ATTENTION : écart entre rec. par grp (0 %) et</v>
      </c>
      <c r="F21" s="420" t="n">
        <f aca="false">B21+C21</f>
        <v>30.59852</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594</v>
      </c>
      <c r="B23" s="444" t="n">
        <v>0.05</v>
      </c>
      <c r="C23" s="445"/>
      <c r="D23" s="446" t="str">
        <f aca="false">IF(ISERROR(VLOOKUP($A23,'liste reference'!$A$7:$D$892,2,0)),IF(ISERROR(VLOOKUP($A23,'liste reference'!$B$7:$D$892,1,0)),"",VLOOKUP($A23,'liste reference'!$B$7:$D$892,1,0)),VLOOKUP($A23,'liste reference'!$A$7:$D$892,2,0))</f>
        <v>Cladophora sp.</v>
      </c>
      <c r="E23" s="446" t="e">
        <f aca="false">IF(D23="",0,VLOOKUP(D23,D$22:D22,1,0))</f>
        <v>#N/A</v>
      </c>
      <c r="F23" s="447" t="n">
        <f aca="false">($B23*$B$7+$C23*$C$7)/100</f>
        <v>0.018</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6</v>
      </c>
      <c r="J23" s="451" t="n">
        <f aca="false">IF(ISNUMBER(H23),IF(ISERROR(VLOOKUP($A23,'liste reference'!$A$7:$P$892,4,0)),IF(ISERROR(VLOOKUP($A23,'liste reference'!$B$7:$P$892,3,0)),"",VLOOKUP($A23,'liste reference'!$B$7:$P$892,3,0)),VLOOKUP($A23,'liste reference'!$A$7:$P$892,4,0)),"")</f>
        <v>1</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Cladophora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1124</v>
      </c>
      <c r="Q23" s="455" t="n">
        <f aca="false">IF(ISTEXT(H23),"",(B23*$B$7/100)+(C23*$C$7/100))</f>
        <v>0.018</v>
      </c>
      <c r="R23" s="456" t="n">
        <f aca="false">IF(OR(ISTEXT(H23),Q23=0),"",IF(Q23&lt;0.1,1,IF(Q23&lt;1,2,IF(Q23&lt;10,3,IF(Q23&lt;50,4,IF(Q23&gt;=50,5,""))))))</f>
        <v>1</v>
      </c>
      <c r="S23" s="456" t="n">
        <f aca="false">IF(ISERROR(R23*I23),0,R23*I23)</f>
        <v>6</v>
      </c>
      <c r="T23" s="456" t="n">
        <f aca="false">IF(ISERROR(R23*I23*J23),0,R23*I23*J23)</f>
        <v>6</v>
      </c>
      <c r="U23" s="456" t="n">
        <f aca="false">IF(ISERROR(R23*J23),0,R23*J23)</f>
        <v>1</v>
      </c>
      <c r="V23" s="457" t="n">
        <v>1</v>
      </c>
      <c r="W23" s="458"/>
      <c r="Y23" s="459" t="str">
        <f aca="false">IF(A23="new.cod","NEWCOD",IF(AND((Z23=""),ISTEXT(A23)),A23,IF(Z23="","",INDEX('liste reference'!$A$7:$A$892,Z23))))</f>
        <v>CLASPX</v>
      </c>
      <c r="Z23" s="250" t="n">
        <f aca="false">IF(ISERROR(MATCH(A23,'liste reference'!$A$7:$A$892,0)),IF(ISERROR(MATCH(A23,'liste reference'!$B$7:$B$892,0)),"",(MATCH(A23,'liste reference'!$B$7:$B$892,0))),(MATCH(A23,'liste reference'!$A$7:$A$892,0)))</f>
        <v>182</v>
      </c>
      <c r="AA23" s="460"/>
      <c r="AB23" s="461"/>
      <c r="AC23" s="461"/>
      <c r="BC23" s="250" t="n">
        <f aca="false">IF(A23="","",1)</f>
        <v>1</v>
      </c>
    </row>
    <row r="24" customFormat="false" ht="12.75" hidden="false" customHeight="false" outlineLevel="0" collapsed="false">
      <c r="A24" s="462" t="s">
        <v>1040</v>
      </c>
      <c r="B24" s="463" t="n">
        <v>0.005</v>
      </c>
      <c r="C24" s="464" t="n">
        <v>0.005</v>
      </c>
      <c r="D24" s="465" t="str">
        <f aca="false">IF(ISERROR(VLOOKUP($A24,'liste reference'!$A$7:$D$892,2,0)),IF(ISERROR(VLOOKUP($A24,'liste reference'!$B$7:$D$892,1,0)),"",VLOOKUP($A24,'liste reference'!$B$7:$D$892,1,0)),VLOOKUP($A24,'liste reference'!$A$7:$D$892,2,0))</f>
        <v>Hildenbrandia sp.</v>
      </c>
      <c r="E24" s="465" t="e">
        <f aca="false">IF(D24="",0,VLOOKUP(D24,D$22:D23,1,0))</f>
        <v>#N/A</v>
      </c>
      <c r="F24" s="466" t="n">
        <f aca="false">($B24*$B$7+$C24*$C$7)/100</f>
        <v>0.005</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15</v>
      </c>
      <c r="J24" s="451" t="n">
        <f aca="false">IF(ISNUMBER(H24),IF(ISERROR(VLOOKUP($A24,'liste reference'!$A$7:$P$892,4,0)),IF(ISERROR(VLOOKUP($A24,'liste reference'!$B$7:$P$892,3,0)),"",VLOOKUP($A24,'liste reference'!$B$7:$P$892,3,0)),VLOOKUP($A24,'liste reference'!$A$7:$P$892,4,0)),"")</f>
        <v>2</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Hildenbrandia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1157</v>
      </c>
      <c r="Q24" s="455" t="n">
        <f aca="false">IF(ISTEXT(H24),"",(B24*$B$7/100)+(C24*$C$7/100))</f>
        <v>0.005</v>
      </c>
      <c r="R24" s="456" t="n">
        <f aca="false">IF(OR(ISTEXT(H24),Q24=0),"",IF(Q24&lt;0.1,1,IF(Q24&lt;1,2,IF(Q24&lt;10,3,IF(Q24&lt;50,4,IF(Q24&gt;=50,5,""))))))</f>
        <v>1</v>
      </c>
      <c r="S24" s="456" t="n">
        <f aca="false">IF(ISERROR(R24*I24),0,R24*I24)</f>
        <v>15</v>
      </c>
      <c r="T24" s="456" t="n">
        <f aca="false">IF(ISERROR(R24*I24*J24),0,R24*I24*J24)</f>
        <v>30</v>
      </c>
      <c r="U24" s="470" t="n">
        <f aca="false">IF(ISERROR(R24*J24),0,R24*J24)</f>
        <v>2</v>
      </c>
      <c r="V24" s="457" t="n">
        <v>2</v>
      </c>
      <c r="W24" s="458"/>
      <c r="Y24" s="459" t="str">
        <f aca="false">IF(A24="new.cod","NEWCOD",IF(AND((Z24=""),ISTEXT(A24)),A24,IF(Z24="","",INDEX('liste reference'!$A$7:$A$892,Z24))))</f>
        <v>HILSPX</v>
      </c>
      <c r="Z24" s="250" t="n">
        <f aca="false">IF(ISERROR(MATCH(A24,'liste reference'!$A$7:$A$892,0)),IF(ISERROR(MATCH(A24,'liste reference'!$B$7:$B$892,0)),"",(MATCH(A24,'liste reference'!$B$7:$B$892,0))),(MATCH(A24,'liste reference'!$A$7:$A$892,0)))</f>
        <v>333</v>
      </c>
      <c r="AA24" s="460"/>
      <c r="AB24" s="461"/>
      <c r="AC24" s="461"/>
      <c r="BC24" s="250" t="n">
        <f aca="false">IF(A24="","",1)</f>
        <v>1</v>
      </c>
    </row>
    <row r="25" customFormat="false" ht="12.75" hidden="false" customHeight="false" outlineLevel="0" collapsed="false">
      <c r="A25" s="462" t="s">
        <v>1263</v>
      </c>
      <c r="B25" s="463" t="n">
        <v>0.03</v>
      </c>
      <c r="C25" s="464"/>
      <c r="D25" s="465" t="str">
        <f aca="false">IF(ISERROR(VLOOKUP($A25,'liste reference'!$A$7:$D$892,2,0)),IF(ISERROR(VLOOKUP($A25,'liste reference'!$B$7:$D$892,1,0)),"",VLOOKUP($A25,'liste reference'!$B$7:$D$892,1,0)),VLOOKUP($A25,'liste reference'!$A$7:$D$892,2,0))</f>
        <v>Lemanea sp.</v>
      </c>
      <c r="E25" s="465" t="e">
        <f aca="false">IF(D25="",0,VLOOKUP(D25,D$22:D24,1,0))</f>
        <v>#N/A</v>
      </c>
      <c r="F25" s="466" t="n">
        <f aca="false">($B25*$B$7+$C25*$C$7)/100</f>
        <v>0.0108</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15</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Lemanea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1159</v>
      </c>
      <c r="Q25" s="455" t="n">
        <f aca="false">IF(ISTEXT(H25),"",(B25*$B$7/100)+(C25*$C$7/100))</f>
        <v>0.0108</v>
      </c>
      <c r="R25" s="456" t="n">
        <f aca="false">IF(OR(ISTEXT(H25),Q25=0),"",IF(Q25&lt;0.1,1,IF(Q25&lt;1,2,IF(Q25&lt;10,3,IF(Q25&lt;50,4,IF(Q25&gt;=50,5,""))))))</f>
        <v>1</v>
      </c>
      <c r="S25" s="456" t="n">
        <f aca="false">IF(ISERROR(R25*I25),0,R25*I25)</f>
        <v>15</v>
      </c>
      <c r="T25" s="456" t="n">
        <f aca="false">IF(ISERROR(R25*I25*J25),0,R25*I25*J25)</f>
        <v>30</v>
      </c>
      <c r="U25" s="470" t="n">
        <f aca="false">IF(ISERROR(R25*J25),0,R25*J25)</f>
        <v>2</v>
      </c>
      <c r="V25" s="457" t="n">
        <v>2</v>
      </c>
      <c r="W25" s="458"/>
      <c r="X25" s="458"/>
      <c r="Y25" s="459" t="str">
        <f aca="false">IF(A25="new.cod","NEWCOD",IF(AND((Z25=""),ISTEXT(A25)),A25,IF(Z25="","",INDEX('liste reference'!$A$7:$A$892,Z25))))</f>
        <v>LEASPX</v>
      </c>
      <c r="Z25" s="250" t="n">
        <f aca="false">IF(ISERROR(MATCH(A25,'liste reference'!$A$7:$A$892,0)),IF(ISERROR(MATCH(A25,'liste reference'!$B$7:$B$892,0)),"",(MATCH(A25,'liste reference'!$B$7:$B$892,0))),(MATCH(A25,'liste reference'!$A$7:$A$892,0)))</f>
        <v>407</v>
      </c>
      <c r="AA25" s="460"/>
      <c r="AB25" s="461"/>
      <c r="AC25" s="461"/>
      <c r="BC25" s="250" t="n">
        <f aca="false">IF(A25="","",1)</f>
        <v>1</v>
      </c>
    </row>
    <row r="26" customFormat="false" ht="12.75" hidden="false" customHeight="false" outlineLevel="0" collapsed="false">
      <c r="A26" s="462" t="s">
        <v>1408</v>
      </c>
      <c r="B26" s="463" t="n">
        <v>5</v>
      </c>
      <c r="C26" s="464" t="n">
        <v>20</v>
      </c>
      <c r="D26" s="465" t="str">
        <f aca="false">IF(ISERROR(VLOOKUP($A26,'liste reference'!$A$7:$D$892,2,0)),IF(ISERROR(VLOOKUP($A26,'liste reference'!$B$7:$D$892,1,0)),"",VLOOKUP($A26,'liste reference'!$B$7:$D$892,1,0)),VLOOKUP($A26,'liste reference'!$A$7:$D$892,2,0))</f>
        <v>Melosira sp.</v>
      </c>
      <c r="E26" s="465" t="e">
        <f aca="false">IF(D26="",0,VLOOKUP(D26,D$22:D25,1,0))</f>
        <v>#N/A</v>
      </c>
      <c r="F26" s="466" t="n">
        <f aca="false">($B26*$B$7+$C26*$C$7)/100</f>
        <v>14.6</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10</v>
      </c>
      <c r="J26" s="451" t="n">
        <f aca="false">IF(ISNUMBER(H26),IF(ISERROR(VLOOKUP($A26,'liste reference'!$A$7:$P$892,4,0)),IF(ISERROR(VLOOKUP($A26,'liste reference'!$B$7:$P$892,3,0)),"",VLOOKUP($A26,'liste reference'!$B$7:$P$892,3,0)),VLOOKUP($A26,'liste reference'!$A$7:$P$892,4,0)),"")</f>
        <v>1</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Melosira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8714</v>
      </c>
      <c r="Q26" s="455" t="n">
        <f aca="false">IF(ISTEXT(H26),"",(B26*$B$7/100)+(C26*$C$7/100))</f>
        <v>14.6</v>
      </c>
      <c r="R26" s="456" t="n">
        <f aca="false">IF(OR(ISTEXT(H26),Q26=0),"",IF(Q26&lt;0.1,1,IF(Q26&lt;1,2,IF(Q26&lt;10,3,IF(Q26&lt;50,4,IF(Q26&gt;=50,5,""))))))</f>
        <v>4</v>
      </c>
      <c r="S26" s="456" t="n">
        <f aca="false">IF(ISERROR(R26*I26),0,R26*I26)</f>
        <v>40</v>
      </c>
      <c r="T26" s="456" t="n">
        <f aca="false">IF(ISERROR(R26*I26*J26),0,R26*I26*J26)</f>
        <v>40</v>
      </c>
      <c r="U26" s="470" t="n">
        <f aca="false">IF(ISERROR(R26*J26),0,R26*J26)</f>
        <v>4</v>
      </c>
      <c r="V26" s="457" t="n">
        <v>4</v>
      </c>
      <c r="W26" s="458"/>
      <c r="Y26" s="459" t="str">
        <f aca="false">IF(A26="new.cod","NEWCOD",IF(AND((Z26=""),ISTEXT(A26)),A26,IF(Z26="","",INDEX('liste reference'!$A$7:$A$892,Z26))))</f>
        <v>MELSPX</v>
      </c>
      <c r="Z26" s="250" t="n">
        <f aca="false">IF(ISERROR(MATCH(A26,'liste reference'!$A$7:$A$892,0)),IF(ISERROR(MATCH(A26,'liste reference'!$B$7:$B$892,0)),"",(MATCH(A26,'liste reference'!$B$7:$B$892,0))),(MATCH(A26,'liste reference'!$A$7:$A$892,0)))</f>
        <v>457</v>
      </c>
      <c r="AA26" s="460"/>
      <c r="AB26" s="461"/>
      <c r="AC26" s="461"/>
      <c r="BC26" s="250" t="n">
        <f aca="false">IF(A26="","",1)</f>
        <v>1</v>
      </c>
    </row>
    <row r="27" customFormat="false" ht="12.75" hidden="false" customHeight="false" outlineLevel="0" collapsed="false">
      <c r="A27" s="462" t="s">
        <v>1594</v>
      </c>
      <c r="B27" s="463"/>
      <c r="C27" s="464" t="n">
        <v>0.005</v>
      </c>
      <c r="D27" s="465" t="str">
        <f aca="false">IF(ISERROR(VLOOKUP($A27,'liste reference'!$A$7:$D$892,2,0)),IF(ISERROR(VLOOKUP($A27,'liste reference'!$B$7:$D$892,1,0)),"",VLOOKUP($A27,'liste reference'!$B$7:$D$892,1,0)),VLOOKUP($A27,'liste reference'!$A$7:$D$892,2,0))</f>
        <v>Nostoc sp.</v>
      </c>
      <c r="E27" s="465" t="e">
        <f aca="false">IF(D27="",0,VLOOKUP(D27,D$22:D26,1,0))</f>
        <v>#N/A</v>
      </c>
      <c r="F27" s="466" t="n">
        <f aca="false">($B27*$B$7+$C27*$C$7)/100</f>
        <v>0.0032</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9</v>
      </c>
      <c r="J27" s="451" t="n">
        <f aca="false">IF(ISNUMBER(H27),IF(ISERROR(VLOOKUP($A27,'liste reference'!$A$7:$P$892,4,0)),IF(ISERROR(VLOOKUP($A27,'liste reference'!$B$7:$P$892,3,0)),"",VLOOKUP($A27,'liste reference'!$B$7:$P$892,3,0)),VLOOKUP($A27,'liste reference'!$A$7:$P$892,4,0)),"")</f>
        <v>1</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Nostoc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115</v>
      </c>
      <c r="Q27" s="455" t="n">
        <f aca="false">IF(ISTEXT(H27),"",(B27*$B$7/100)+(C27*$C$7/100))</f>
        <v>0.0032</v>
      </c>
      <c r="R27" s="456" t="n">
        <f aca="false">IF(OR(ISTEXT(H27),Q27=0),"",IF(Q27&lt;0.1,1,IF(Q27&lt;1,2,IF(Q27&lt;10,3,IF(Q27&lt;50,4,IF(Q27&gt;=50,5,""))))))</f>
        <v>1</v>
      </c>
      <c r="S27" s="456" t="n">
        <f aca="false">IF(ISERROR(R27*I27),0,R27*I27)</f>
        <v>9</v>
      </c>
      <c r="T27" s="456" t="n">
        <f aca="false">IF(ISERROR(R27*I27*J27),0,R27*I27*J27)</f>
        <v>9</v>
      </c>
      <c r="U27" s="470" t="n">
        <f aca="false">IF(ISERROR(R27*J27),0,R27*J27)</f>
        <v>1</v>
      </c>
      <c r="V27" s="457" t="n">
        <v>1</v>
      </c>
      <c r="W27" s="458"/>
      <c r="Y27" s="459" t="str">
        <f aca="false">IF(A27="new.cod","NEWCOD",IF(AND((Z27=""),ISTEXT(A27)),A27,IF(Z27="","",INDEX('liste reference'!$A$7:$A$892,Z27))))</f>
        <v>NOSSPX</v>
      </c>
      <c r="Z27" s="250" t="n">
        <f aca="false">IF(ISERROR(MATCH(A27,'liste reference'!$A$7:$A$892,0)),IF(ISERROR(MATCH(A27,'liste reference'!$B$7:$B$892,0)),"",(MATCH(A27,'liste reference'!$B$7:$B$892,0))),(MATCH(A27,'liste reference'!$A$7:$A$892,0)))</f>
        <v>526</v>
      </c>
      <c r="AA27" s="460"/>
      <c r="AB27" s="461"/>
      <c r="AC27" s="461"/>
      <c r="BC27" s="250" t="n">
        <f aca="false">IF(A27="","",1)</f>
        <v>1</v>
      </c>
    </row>
    <row r="28" customFormat="false" ht="12.75" hidden="false" customHeight="false" outlineLevel="0" collapsed="false">
      <c r="A28" s="462" t="s">
        <v>1710</v>
      </c>
      <c r="B28" s="463" t="n">
        <v>2</v>
      </c>
      <c r="C28" s="464" t="n">
        <v>1</v>
      </c>
      <c r="D28" s="465" t="str">
        <f aca="false">IF(ISERROR(VLOOKUP($A28,'liste reference'!$A$7:$D$892,2,0)),IF(ISERROR(VLOOKUP($A28,'liste reference'!$B$7:$D$892,1,0)),"",VLOOKUP($A28,'liste reference'!$B$7:$D$892,1,0)),VLOOKUP($A28,'liste reference'!$A$7:$D$892,2,0))</f>
        <v>Phormidium sp.</v>
      </c>
      <c r="E28" s="465" t="e">
        <f aca="false">IF(D28="",0,VLOOKUP(D28,D$22:D27,1,0))</f>
        <v>#N/A</v>
      </c>
      <c r="F28" s="466" t="n">
        <f aca="false">($B28*$B$7+$C28*$C$7)/100</f>
        <v>1.36</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13</v>
      </c>
      <c r="J28" s="451" t="n">
        <f aca="false">IF(ISNUMBER(H28),IF(ISERROR(VLOOKUP($A28,'liste reference'!$A$7:$P$892,4,0)),IF(ISERROR(VLOOKUP($A28,'liste reference'!$B$7:$P$892,3,0)),"",VLOOKUP($A28,'liste reference'!$B$7:$P$892,3,0)),VLOOKUP($A28,'liste reference'!$A$7:$P$892,4,0)),"")</f>
        <v>2</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Phormidium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6414</v>
      </c>
      <c r="Q28" s="455" t="n">
        <f aca="false">IF(ISTEXT(H28),"",(B28*$B$7/100)+(C28*$C$7/100))</f>
        <v>1.36</v>
      </c>
      <c r="R28" s="456" t="n">
        <f aca="false">IF(OR(ISTEXT(H28),Q28=0),"",IF(Q28&lt;0.1,1,IF(Q28&lt;1,2,IF(Q28&lt;10,3,IF(Q28&lt;50,4,IF(Q28&gt;=50,5,""))))))</f>
        <v>3</v>
      </c>
      <c r="S28" s="456" t="n">
        <f aca="false">IF(ISERROR(R28*I28),0,R28*I28)</f>
        <v>39</v>
      </c>
      <c r="T28" s="456" t="n">
        <f aca="false">IF(ISERROR(R28*I28*J28),0,R28*I28*J28)</f>
        <v>78</v>
      </c>
      <c r="U28" s="470" t="n">
        <f aca="false">IF(ISERROR(R28*J28),0,R28*J28)</f>
        <v>6</v>
      </c>
      <c r="V28" s="457" t="n">
        <v>6</v>
      </c>
      <c r="W28" s="458"/>
      <c r="Y28" s="459" t="str">
        <f aca="false">IF(A28="new.cod","NEWCOD",IF(AND((Z28=""),ISTEXT(A28)),A28,IF(Z28="","",INDEX('liste reference'!$A$7:$A$892,Z28))))</f>
        <v>PHOSPX</v>
      </c>
      <c r="Z28" s="250" t="n">
        <f aca="false">IF(ISERROR(MATCH(A28,'liste reference'!$A$7:$A$892,0)),IF(ISERROR(MATCH(A28,'liste reference'!$B$7:$B$892,0)),"",(MATCH(A28,'liste reference'!$B$7:$B$892,0))),(MATCH(A28,'liste reference'!$A$7:$A$892,0)))</f>
        <v>570</v>
      </c>
      <c r="AA28" s="460"/>
      <c r="AB28" s="461"/>
      <c r="AC28" s="461"/>
      <c r="BC28" s="250" t="n">
        <f aca="false">IF(A28="","",1)</f>
        <v>1</v>
      </c>
    </row>
    <row r="29" customFormat="false" ht="12.75" hidden="false" customHeight="false" outlineLevel="0" collapsed="false">
      <c r="A29" s="462" t="s">
        <v>2301</v>
      </c>
      <c r="B29" s="463"/>
      <c r="C29" s="464" t="n">
        <v>0.005</v>
      </c>
      <c r="D29" s="465" t="str">
        <f aca="false">IF(ISERROR(VLOOKUP($A29,'liste reference'!$A$7:$D$892,2,0)),IF(ISERROR(VLOOKUP($A29,'liste reference'!$B$7:$D$892,1,0)),"",VLOOKUP($A29,'liste reference'!$B$7:$D$892,1,0)),VLOOKUP($A29,'liste reference'!$A$7:$D$892,2,0))</f>
        <v>Scytonema sp.</v>
      </c>
      <c r="E29" s="465" t="e">
        <f aca="false">IF(D29="",0,VLOOKUP(D29,D$22:D28,1,0))</f>
        <v>#N/A</v>
      </c>
      <c r="F29" s="466" t="n">
        <f aca="false">($B29*$B$7+$C29*$C$7)/100</f>
        <v>0.0032</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0</v>
      </c>
      <c r="J29" s="451" t="n">
        <f aca="false">IF(ISNUMBER(H29),IF(ISERROR(VLOOKUP($A29,'liste reference'!$A$7:$P$892,4,0)),IF(ISERROR(VLOOKUP($A29,'liste reference'!$B$7:$P$892,3,0)),"",VLOOKUP($A29,'liste reference'!$B$7:$P$892,3,0)),VLOOKUP($A29,'liste reference'!$A$7:$P$892,4,0)),"")</f>
        <v>0</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Scytonema sp.</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1114</v>
      </c>
      <c r="Q29" s="455" t="n">
        <f aca="false">IF(ISTEXT(H29),"",(B29*$B$7/100)+(C29*$C$7/100))</f>
        <v>0.0032</v>
      </c>
      <c r="R29" s="456" t="n">
        <f aca="false">IF(OR(ISTEXT(H29),Q29=0),"",IF(Q29&lt;0.1,1,IF(Q29&lt;1,2,IF(Q29&lt;10,3,IF(Q29&lt;50,4,IF(Q29&gt;=50,5,""))))))</f>
        <v>1</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SCYSPX</v>
      </c>
      <c r="Z29" s="250" t="n">
        <f aca="false">IF(ISERROR(MATCH(A29,'liste reference'!$A$7:$A$892,0)),IF(ISERROR(MATCH(A29,'liste reference'!$B$7:$B$892,0)),"",(MATCH(A29,'liste reference'!$B$7:$B$892,0))),(MATCH(A29,'liste reference'!$A$7:$A$892,0)))</f>
        <v>779</v>
      </c>
      <c r="AA29" s="460"/>
      <c r="AB29" s="461"/>
      <c r="AC29" s="461"/>
      <c r="BC29" s="250" t="n">
        <f aca="false">IF(A29="","",1)</f>
        <v>1</v>
      </c>
    </row>
    <row r="30" customFormat="false" ht="12.75" hidden="false" customHeight="false" outlineLevel="0" collapsed="false">
      <c r="A30" s="462" t="s">
        <v>2419</v>
      </c>
      <c r="B30" s="463" t="n">
        <v>0.4</v>
      </c>
      <c r="C30" s="464" t="n">
        <v>0.3</v>
      </c>
      <c r="D30" s="465" t="str">
        <f aca="false">IF(ISERROR(VLOOKUP($A30,'liste reference'!$A$7:$D$892,2,0)),IF(ISERROR(VLOOKUP($A30,'liste reference'!$B$7:$D$892,1,0)),"",VLOOKUP($A30,'liste reference'!$B$7:$D$892,1,0)),VLOOKUP($A30,'liste reference'!$A$7:$D$892,2,0))</f>
        <v>Stigeoclonium sp.</v>
      </c>
      <c r="E30" s="465" t="e">
        <f aca="false">IF(D30="",0,VLOOKUP(D30,D$22:D29,1,0))</f>
        <v>#N/A</v>
      </c>
      <c r="F30" s="466" t="n">
        <f aca="false">($B30*$B$7+$C30*$C$7)/100</f>
        <v>0.336</v>
      </c>
      <c r="G30" s="467" t="str">
        <f aca="false">IF(A30="","",IF(ISERROR(VLOOKUP($A30,'liste reference'!$A$7:$P$892,13,0)),IF(ISERROR(VLOOKUP($A30,'liste reference'!$B$7:$P$892,12,0)),"    -",VLOOKUP($A30,'liste reference'!$B$7:$P$892,12,0)),VLOOKUP($A30,'liste reference'!$A$7:$P$892,13,0)))</f>
        <v>ALG</v>
      </c>
      <c r="H30" s="449" t="n">
        <f aca="false">IF(A30="","x",IF(ISERROR(VLOOKUP($A30,'liste reference'!$A$7:$P$892,14,0)),IF(ISERROR(VLOOKUP($A30,'liste reference'!$B$7:$P$892,13,0)),"x",VLOOKUP($A30,'liste reference'!$B$7:$P$892,13,0)),VLOOKUP($A30,'liste reference'!$A$7:$P$892,14,0)))</f>
        <v>2</v>
      </c>
      <c r="I30" s="468" t="n">
        <f aca="false">IF(ISNUMBER(H30),IF(ISERROR(VLOOKUP($A30,'liste reference'!$A$7:$P$892,3,0)),IF(ISERROR(VLOOKUP($A30,'liste reference'!$B$7:$P$892,2,0)),"",VLOOKUP($A30,'liste reference'!$B$7:$P$892,2,0)),VLOOKUP($A30,'liste reference'!$A$7:$P$892,3,0)),"")</f>
        <v>13</v>
      </c>
      <c r="J30" s="451" t="n">
        <f aca="false">IF(ISNUMBER(H30),IF(ISERROR(VLOOKUP($A30,'liste reference'!$A$7:$P$892,4,0)),IF(ISERROR(VLOOKUP($A30,'liste reference'!$B$7:$P$892,3,0)),"",VLOOKUP($A30,'liste reference'!$B$7:$P$892,3,0)),VLOOKUP($A30,'liste reference'!$A$7:$P$892,4,0)),"")</f>
        <v>2</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Stigeoclonium sp.</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1119</v>
      </c>
      <c r="Q30" s="455" t="n">
        <f aca="false">IF(ISTEXT(H30),"",(B30*$B$7/100)+(C30*$C$7/100))</f>
        <v>0.336</v>
      </c>
      <c r="R30" s="456" t="n">
        <f aca="false">IF(OR(ISTEXT(H30),Q30=0),"",IF(Q30&lt;0.1,1,IF(Q30&lt;1,2,IF(Q30&lt;10,3,IF(Q30&lt;50,4,IF(Q30&gt;=50,5,""))))))</f>
        <v>2</v>
      </c>
      <c r="S30" s="456" t="n">
        <f aca="false">IF(ISERROR(R30*I30),0,R30*I30)</f>
        <v>26</v>
      </c>
      <c r="T30" s="456" t="n">
        <f aca="false">IF(ISERROR(R30*I30*J30),0,R30*I30*J30)</f>
        <v>52</v>
      </c>
      <c r="U30" s="470" t="n">
        <f aca="false">IF(ISERROR(R30*J30),0,R30*J30)</f>
        <v>4</v>
      </c>
      <c r="V30" s="457" t="n">
        <v>4</v>
      </c>
      <c r="W30" s="458"/>
      <c r="Y30" s="459" t="str">
        <f aca="false">IF(A30="new.cod","NEWCOD",IF(AND((Z30=""),ISTEXT(A30)),A30,IF(Z30="","",INDEX('liste reference'!$A$7:$A$892,Z30))))</f>
        <v>STISPX</v>
      </c>
      <c r="Z30" s="250" t="n">
        <f aca="false">IF(ISERROR(MATCH(A30,'liste reference'!$A$7:$A$892,0)),IF(ISERROR(MATCH(A30,'liste reference'!$B$7:$B$892,0)),"",(MATCH(A30,'liste reference'!$B$7:$B$892,0))),(MATCH(A30,'liste reference'!$A$7:$A$892,0)))</f>
        <v>823</v>
      </c>
      <c r="AA30" s="460"/>
      <c r="AB30" s="461"/>
      <c r="AC30" s="461"/>
      <c r="BC30" s="250" t="n">
        <f aca="false">IF(A30="","",1)</f>
        <v>1</v>
      </c>
    </row>
    <row r="31" customFormat="false" ht="12.75" hidden="false" customHeight="false" outlineLevel="0" collapsed="false">
      <c r="A31" s="462" t="s">
        <v>2498</v>
      </c>
      <c r="B31" s="463" t="n">
        <v>11</v>
      </c>
      <c r="C31" s="464" t="n">
        <v>16</v>
      </c>
      <c r="D31" s="465" t="str">
        <f aca="false">IF(ISERROR(VLOOKUP($A31,'liste reference'!$A$7:$D$892,2,0)),IF(ISERROR(VLOOKUP($A31,'liste reference'!$B$7:$D$892,1,0)),"",VLOOKUP($A31,'liste reference'!$B$7:$D$892,1,0)),VLOOKUP($A31,'liste reference'!$A$7:$D$892,2,0))</f>
        <v>Ulothrix sp.</v>
      </c>
      <c r="E31" s="465" t="e">
        <f aca="false">IF(D31="",0,VLOOKUP(D31,D$22:D30,1,0))</f>
        <v>#N/A</v>
      </c>
      <c r="F31" s="466" t="n">
        <f aca="false">($B31*$B$7+$C31*$C$7)/100</f>
        <v>14.2</v>
      </c>
      <c r="G31" s="467" t="str">
        <f aca="false">IF(A31="","",IF(ISERROR(VLOOKUP($A31,'liste reference'!$A$7:$P$892,13,0)),IF(ISERROR(VLOOKUP($A31,'liste reference'!$B$7:$P$892,12,0)),"    -",VLOOKUP($A31,'liste reference'!$B$7:$P$892,12,0)),VLOOKUP($A31,'liste reference'!$A$7:$P$892,13,0)))</f>
        <v>ALG</v>
      </c>
      <c r="H31" s="449" t="n">
        <f aca="false">IF(A31="","x",IF(ISERROR(VLOOKUP($A31,'liste reference'!$A$7:$P$892,14,0)),IF(ISERROR(VLOOKUP($A31,'liste reference'!$B$7:$P$892,13,0)),"x",VLOOKUP($A31,'liste reference'!$B$7:$P$892,13,0)),VLOOKUP($A31,'liste reference'!$A$7:$P$892,14,0)))</f>
        <v>2</v>
      </c>
      <c r="I31" s="468" t="n">
        <f aca="false">IF(ISNUMBER(H31),IF(ISERROR(VLOOKUP($A31,'liste reference'!$A$7:$P$892,3,0)),IF(ISERROR(VLOOKUP($A31,'liste reference'!$B$7:$P$892,2,0)),"",VLOOKUP($A31,'liste reference'!$B$7:$P$892,2,0)),VLOOKUP($A31,'liste reference'!$A$7:$P$892,3,0)),"")</f>
        <v>10</v>
      </c>
      <c r="J31" s="451" t="n">
        <f aca="false">IF(ISNUMBER(H31),IF(ISERROR(VLOOKUP($A31,'liste reference'!$A$7:$P$892,4,0)),IF(ISERROR(VLOOKUP($A31,'liste reference'!$B$7:$P$892,3,0)),"",VLOOKUP($A31,'liste reference'!$B$7:$P$892,3,0)),VLOOKUP($A31,'liste reference'!$A$7:$P$892,4,0)),"")</f>
        <v>1</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Ulothrix sp.</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1142</v>
      </c>
      <c r="Q31" s="455" t="n">
        <f aca="false">IF(ISTEXT(H31),"",(B31*$B$7/100)+(C31*$C$7/100))</f>
        <v>14.2</v>
      </c>
      <c r="R31" s="456" t="n">
        <f aca="false">IF(OR(ISTEXT(H31),Q31=0),"",IF(Q31&lt;0.1,1,IF(Q31&lt;1,2,IF(Q31&lt;10,3,IF(Q31&lt;50,4,IF(Q31&gt;=50,5,""))))))</f>
        <v>4</v>
      </c>
      <c r="S31" s="456" t="n">
        <f aca="false">IF(ISERROR(R31*I31),0,R31*I31)</f>
        <v>40</v>
      </c>
      <c r="T31" s="456" t="n">
        <f aca="false">IF(ISERROR(R31*I31*J31),0,R31*I31*J31)</f>
        <v>40</v>
      </c>
      <c r="U31" s="470" t="n">
        <f aca="false">IF(ISERROR(R31*J31),0,R31*J31)</f>
        <v>4</v>
      </c>
      <c r="V31" s="457" t="n">
        <v>4</v>
      </c>
      <c r="W31" s="458"/>
      <c r="Y31" s="459" t="str">
        <f aca="false">IF(A31="new.cod","NEWCOD",IF(AND((Z31=""),ISTEXT(A31)),A31,IF(Z31="","",INDEX('liste reference'!$A$7:$A$892,Z31))))</f>
        <v>ULOSPX</v>
      </c>
      <c r="Z31" s="250" t="n">
        <f aca="false">IF(ISERROR(MATCH(A31,'liste reference'!$A$7:$A$892,0)),IF(ISERROR(MATCH(A31,'liste reference'!$B$7:$B$892,0)),"",(MATCH(A31,'liste reference'!$B$7:$B$892,0))),(MATCH(A31,'liste reference'!$A$7:$A$892,0)))</f>
        <v>851</v>
      </c>
      <c r="AA31" s="460"/>
      <c r="AB31" s="461"/>
      <c r="AC31" s="461"/>
      <c r="BC31" s="250" t="n">
        <f aca="false">IF(A31="","",1)</f>
        <v>1</v>
      </c>
    </row>
    <row r="32" customFormat="false" ht="12.75" hidden="false" customHeight="false" outlineLevel="0" collapsed="false">
      <c r="A32" s="462" t="s">
        <v>943</v>
      </c>
      <c r="B32" s="463"/>
      <c r="C32" s="464" t="n">
        <v>0.005</v>
      </c>
      <c r="D32" s="465" t="str">
        <f aca="false">IF(ISERROR(VLOOKUP($A32,'liste reference'!$A$7:$D$892,2,0)),IF(ISERROR(VLOOKUP($A32,'liste reference'!$B$7:$D$892,1,0)),"",VLOOKUP($A32,'liste reference'!$B$7:$D$892,1,0)),VLOOKUP($A32,'liste reference'!$A$7:$D$892,2,0))</f>
        <v>Fissidens rivularis</v>
      </c>
      <c r="E32" s="465" t="e">
        <f aca="false">IF(D32="",0,VLOOKUP(D32,D$22:D31,1,0))</f>
        <v>#N/A</v>
      </c>
      <c r="F32" s="466" t="n">
        <f aca="false">($B32*$B$7+$C32*$C$7)/100</f>
        <v>0.0032</v>
      </c>
      <c r="G32" s="467" t="str">
        <f aca="false">IF(A32="","",IF(ISERROR(VLOOKUP($A32,'liste reference'!$A$7:$P$892,13,0)),IF(ISERROR(VLOOKUP($A32,'liste reference'!$B$7:$P$892,12,0)),"    -",VLOOKUP($A32,'liste reference'!$B$7:$P$892,12,0)),VLOOKUP($A32,'liste reference'!$A$7:$P$892,13,0)))</f>
        <v>BRm</v>
      </c>
      <c r="H32" s="449" t="n">
        <f aca="false">IF(A32="","x",IF(ISERROR(VLOOKUP($A32,'liste reference'!$A$7:$P$892,14,0)),IF(ISERROR(VLOOKUP($A32,'liste reference'!$B$7:$P$892,13,0)),"x",VLOOKUP($A32,'liste reference'!$B$7:$P$892,13,0)),VLOOKUP($A32,'liste reference'!$A$7:$P$892,14,0)))</f>
        <v>5</v>
      </c>
      <c r="I32" s="468" t="n">
        <f aca="false">IF(ISNUMBER(H32),IF(ISERROR(VLOOKUP($A32,'liste reference'!$A$7:$P$892,3,0)),IF(ISERROR(VLOOKUP($A32,'liste reference'!$B$7:$P$892,2,0)),"",VLOOKUP($A32,'liste reference'!$B$7:$P$892,2,0)),VLOOKUP($A32,'liste reference'!$A$7:$P$892,3,0)),"")</f>
        <v>0</v>
      </c>
      <c r="J32" s="451" t="n">
        <f aca="false">IF(ISNUMBER(H32),IF(ISERROR(VLOOKUP($A32,'liste reference'!$A$7:$P$892,4,0)),IF(ISERROR(VLOOKUP($A32,'liste reference'!$B$7:$P$892,3,0)),"",VLOOKUP($A32,'liste reference'!$B$7:$P$892,3,0)),VLOOKUP($A32,'liste reference'!$A$7:$P$892,4,0)),"")</f>
        <v>0</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Fissidens rivularis</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19669</v>
      </c>
      <c r="Q32" s="455" t="n">
        <f aca="false">IF(ISTEXT(H32),"",(B32*$B$7/100)+(C32*$C$7/100))</f>
        <v>0.0032</v>
      </c>
      <c r="R32" s="456" t="n">
        <f aca="false">IF(OR(ISTEXT(H32),Q32=0),"",IF(Q32&lt;0.1,1,IF(Q32&lt;1,2,IF(Q32&lt;10,3,IF(Q32&lt;50,4,IF(Q32&gt;=50,5,""))))))</f>
        <v>1</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FISRIV</v>
      </c>
      <c r="Z32" s="250" t="n">
        <f aca="false">IF(ISERROR(MATCH(A32,'liste reference'!$A$7:$A$892,0)),IF(ISERROR(MATCH(A32,'liste reference'!$B$7:$B$892,0)),"",(MATCH(A32,'liste reference'!$B$7:$B$892,0))),(MATCH(A32,'liste reference'!$A$7:$A$892,0)))</f>
        <v>299</v>
      </c>
      <c r="AA32" s="460"/>
      <c r="AB32" s="461"/>
      <c r="AC32" s="461"/>
      <c r="BC32" s="250" t="n">
        <f aca="false">IF(A32="","",1)</f>
        <v>1</v>
      </c>
    </row>
    <row r="33" customFormat="false" ht="12.75" hidden="false" customHeight="false" outlineLevel="0" collapsed="false">
      <c r="A33" s="462" t="s">
        <v>2077</v>
      </c>
      <c r="B33" s="463" t="n">
        <v>0.1</v>
      </c>
      <c r="C33" s="464" t="n">
        <v>0.02</v>
      </c>
      <c r="D33" s="465" t="str">
        <f aca="false">IF(ISERROR(VLOOKUP($A33,'liste reference'!$A$7:$D$892,2,0)),IF(ISERROR(VLOOKUP($A33,'liste reference'!$B$7:$D$892,1,0)),"",VLOOKUP($A33,'liste reference'!$B$7:$D$892,1,0)),VLOOKUP($A33,'liste reference'!$A$7:$D$892,2,0))</f>
        <v>Rhynchostegium riparioides</v>
      </c>
      <c r="E33" s="465" t="e">
        <f aca="false">IF(D33="",0,VLOOKUP(D33,D$22:D32,1,0))</f>
        <v>#N/A</v>
      </c>
      <c r="F33" s="466" t="n">
        <f aca="false">($B33*$B$7+$C33*$C$7)/100</f>
        <v>0.0488</v>
      </c>
      <c r="G33" s="467" t="str">
        <f aca="false">IF(A33="","",IF(ISERROR(VLOOKUP($A33,'liste reference'!$A$7:$P$892,13,0)),IF(ISERROR(VLOOKUP($A33,'liste reference'!$B$7:$P$892,12,0)),"    -",VLOOKUP($A33,'liste reference'!$B$7:$P$892,12,0)),VLOOKUP($A33,'liste reference'!$A$7:$P$892,13,0)))</f>
        <v>BRm</v>
      </c>
      <c r="H33" s="449" t="n">
        <f aca="false">IF(A33="","x",IF(ISERROR(VLOOKUP($A33,'liste reference'!$A$7:$P$892,14,0)),IF(ISERROR(VLOOKUP($A33,'liste reference'!$B$7:$P$892,13,0)),"x",VLOOKUP($A33,'liste reference'!$B$7:$P$892,13,0)),VLOOKUP($A33,'liste reference'!$A$7:$P$892,14,0)))</f>
        <v>5</v>
      </c>
      <c r="I33" s="468" t="n">
        <f aca="false">IF(ISNUMBER(H33),IF(ISERROR(VLOOKUP($A33,'liste reference'!$A$7:$P$892,3,0)),IF(ISERROR(VLOOKUP($A33,'liste reference'!$B$7:$P$892,2,0)),"",VLOOKUP($A33,'liste reference'!$B$7:$P$892,2,0)),VLOOKUP($A33,'liste reference'!$A$7:$P$892,3,0)),"")</f>
        <v>12</v>
      </c>
      <c r="J33" s="451" t="n">
        <f aca="false">IF(ISNUMBER(H33),IF(ISERROR(VLOOKUP($A33,'liste reference'!$A$7:$P$892,4,0)),IF(ISERROR(VLOOKUP($A33,'liste reference'!$B$7:$P$892,3,0)),"",VLOOKUP($A33,'liste reference'!$B$7:$P$892,3,0)),VLOOKUP($A33,'liste reference'!$A$7:$P$892,4,0)),"")</f>
        <v>1</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Rhynchostegium riparioides</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1268</v>
      </c>
      <c r="Q33" s="455" t="n">
        <f aca="false">IF(ISTEXT(H33),"",(B33*$B$7/100)+(C33*$C$7/100))</f>
        <v>0.0488</v>
      </c>
      <c r="R33" s="456" t="n">
        <f aca="false">IF(OR(ISTEXT(H33),Q33=0),"",IF(Q33&lt;0.1,1,IF(Q33&lt;1,2,IF(Q33&lt;10,3,IF(Q33&lt;50,4,IF(Q33&gt;=50,5,""))))))</f>
        <v>1</v>
      </c>
      <c r="S33" s="456" t="n">
        <f aca="false">IF(ISERROR(R33*I33),0,R33*I33)</f>
        <v>12</v>
      </c>
      <c r="T33" s="456" t="n">
        <f aca="false">IF(ISERROR(R33*I33*J33),0,R33*I33*J33)</f>
        <v>12</v>
      </c>
      <c r="U33" s="470" t="n">
        <f aca="false">IF(ISERROR(R33*J33),0,R33*J33)</f>
        <v>1</v>
      </c>
      <c r="V33" s="457" t="n">
        <v>1</v>
      </c>
      <c r="W33" s="458"/>
      <c r="Y33" s="459" t="str">
        <f aca="false">IF(A33="new.cod","NEWCOD",IF(AND((Z33=""),ISTEXT(A33)),A33,IF(Z33="","",INDEX('liste reference'!$A$7:$A$892,Z33))))</f>
        <v>RHYRIP</v>
      </c>
      <c r="Z33" s="250" t="n">
        <f aca="false">IF(ISERROR(MATCH(A33,'liste reference'!$A$7:$A$892,0)),IF(ISERROR(MATCH(A33,'liste reference'!$B$7:$B$892,0)),"",(MATCH(A33,'liste reference'!$B$7:$B$892,0))),(MATCH(A33,'liste reference'!$A$7:$A$892,0)))</f>
        <v>705</v>
      </c>
      <c r="AA33" s="460"/>
      <c r="AB33" s="461"/>
      <c r="AC33" s="461"/>
      <c r="BC33" s="250" t="n">
        <f aca="false">IF(A33="","",1)</f>
        <v>1</v>
      </c>
    </row>
    <row r="34" customFormat="false" ht="12.75" hidden="false" customHeight="false" outlineLevel="0" collapsed="false">
      <c r="A34" s="462" t="s">
        <v>839</v>
      </c>
      <c r="B34" s="463" t="n">
        <v>0.005</v>
      </c>
      <c r="C34" s="464" t="n">
        <v>0.005</v>
      </c>
      <c r="D34" s="465" t="str">
        <f aca="false">IF(ISERROR(VLOOKUP($A34,'liste reference'!$A$7:$D$892,2,0)),IF(ISERROR(VLOOKUP($A34,'liste reference'!$B$7:$D$892,1,0)),"",VLOOKUP($A34,'liste reference'!$B$7:$D$892,1,0)),VLOOKUP($A34,'liste reference'!$A$7:$D$892,2,0))</f>
        <v>Equisetum arvense</v>
      </c>
      <c r="E34" s="465" t="e">
        <f aca="false">IF(D34="",0,VLOOKUP(D34,D$22:D33,1,0))</f>
        <v>#N/A</v>
      </c>
      <c r="F34" s="471" t="n">
        <f aca="false">($B34*$B$7+$C34*$C$7)/100</f>
        <v>0.005</v>
      </c>
      <c r="G34" s="467" t="str">
        <f aca="false">IF(A34="","",IF(ISERROR(VLOOKUP($A34,'liste reference'!$A$7:$P$892,13,0)),IF(ISERROR(VLOOKUP($A34,'liste reference'!$B$7:$P$892,12,0)),"    -",VLOOKUP($A34,'liste reference'!$B$7:$P$892,12,0)),VLOOKUP($A34,'liste reference'!$A$7:$P$892,13,0)))</f>
        <v>PTE</v>
      </c>
      <c r="H34" s="449" t="n">
        <f aca="false">IF(A34="","x",IF(ISERROR(VLOOKUP($A34,'liste reference'!$A$7:$P$892,14,0)),IF(ISERROR(VLOOKUP($A34,'liste reference'!$B$7:$P$892,13,0)),"x",VLOOKUP($A34,'liste reference'!$B$7:$P$892,13,0)),VLOOKUP($A34,'liste reference'!$A$7:$P$892,14,0)))</f>
        <v>6</v>
      </c>
      <c r="I34" s="468" t="n">
        <f aca="false">IF(ISNUMBER(H34),IF(ISERROR(VLOOKUP($A34,'liste reference'!$A$7:$P$892,3,0)),IF(ISERROR(VLOOKUP($A34,'liste reference'!$B$7:$P$892,2,0)),"",VLOOKUP($A34,'liste reference'!$B$7:$P$892,2,0)),VLOOKUP($A34,'liste reference'!$A$7:$P$892,3,0)),"")</f>
        <v>0</v>
      </c>
      <c r="J34" s="451" t="n">
        <f aca="false">IF(ISNUMBER(H34),IF(ISERROR(VLOOKUP($A34,'liste reference'!$A$7:$P$892,4,0)),IF(ISERROR(VLOOKUP($A34,'liste reference'!$B$7:$P$892,3,0)),"",VLOOKUP($A34,'liste reference'!$B$7:$P$892,3,0)),VLOOKUP($A34,'liste reference'!$A$7:$P$892,4,0)),"")</f>
        <v>0</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Equisetum arvense</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1384</v>
      </c>
      <c r="Q34" s="455" t="n">
        <f aca="false">IF(ISTEXT(H34),"",(B34*$B$7/100)+(C34*$C$7/100))</f>
        <v>0.005</v>
      </c>
      <c r="R34" s="456" t="n">
        <f aca="false">IF(OR(ISTEXT(H34),Q34=0),"",IF(Q34&lt;0.1,1,IF(Q34&lt;1,2,IF(Q34&lt;10,3,IF(Q34&lt;50,4,IF(Q34&gt;=50,5,""))))))</f>
        <v>1</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EQUARV</v>
      </c>
      <c r="Z34" s="250" t="n">
        <f aca="false">IF(ISERROR(MATCH(A34,'liste reference'!$A$7:$A$892,0)),IF(ISERROR(MATCH(A34,'liste reference'!$B$7:$B$892,0)),"",(MATCH(A34,'liste reference'!$B$7:$B$892,0))),(MATCH(A34,'liste reference'!$A$7:$A$892,0)))</f>
        <v>266</v>
      </c>
      <c r="AA34" s="460"/>
      <c r="AB34" s="461"/>
      <c r="AC34" s="461"/>
      <c r="BC34" s="250" t="n">
        <f aca="false">IF(A34="","",1)</f>
        <v>1</v>
      </c>
    </row>
    <row r="35" customFormat="false" ht="12.75" hidden="false" customHeight="false" outlineLevel="0" collapsed="false">
      <c r="A35" s="462" t="s">
        <v>873</v>
      </c>
      <c r="B35" s="463"/>
      <c r="C35" s="464" t="n">
        <v>0.005</v>
      </c>
      <c r="D35" s="465" t="str">
        <f aca="false">IF(ISERROR(VLOOKUP($A35,'liste reference'!$A$7:$D$892,2,0)),IF(ISERROR(VLOOKUP($A35,'liste reference'!$B$7:$D$892,1,0)),"",VLOOKUP($A35,'liste reference'!$B$7:$D$892,1,0)),VLOOKUP($A35,'liste reference'!$A$7:$D$892,2,0))</f>
        <v>Eupatorium cannabinum</v>
      </c>
      <c r="E35" s="465" t="e">
        <f aca="false">IF(D35="",0,VLOOKUP(D35,D$22:D34,1,0))</f>
        <v>#N/A</v>
      </c>
      <c r="F35" s="471" t="n">
        <f aca="false">($B35*$B$7+$C35*$C$7)/100</f>
        <v>0.0032</v>
      </c>
      <c r="G35" s="467" t="str">
        <f aca="false">IF(A35="","",IF(ISERROR(VLOOKUP($A35,'liste reference'!$A$7:$P$892,13,0)),IF(ISERROR(VLOOKUP($A35,'liste reference'!$B$7:$P$892,12,0)),"    -",VLOOKUP($A35,'liste reference'!$B$7:$P$892,12,0)),VLOOKUP($A35,'liste reference'!$A$7:$P$892,13,0)))</f>
        <v>PHe</v>
      </c>
      <c r="H35" s="449" t="n">
        <f aca="false">IF(A35="","x",IF(ISERROR(VLOOKUP($A35,'liste reference'!$A$7:$P$892,14,0)),IF(ISERROR(VLOOKUP($A35,'liste reference'!$B$7:$P$892,13,0)),"x",VLOOKUP($A35,'liste reference'!$B$7:$P$892,13,0)),VLOOKUP($A35,'liste reference'!$A$7:$P$892,14,0)))</f>
        <v>8</v>
      </c>
      <c r="I35" s="468" t="n">
        <f aca="false">IF(ISNUMBER(H35),IF(ISERROR(VLOOKUP($A35,'liste reference'!$A$7:$P$892,3,0)),IF(ISERROR(VLOOKUP($A35,'liste reference'!$B$7:$P$892,2,0)),"",VLOOKUP($A35,'liste reference'!$B$7:$P$892,2,0)),VLOOKUP($A35,'liste reference'!$A$7:$P$892,3,0)),"")</f>
        <v>0</v>
      </c>
      <c r="J35" s="451" t="n">
        <f aca="false">IF(ISNUMBER(H35),IF(ISERROR(VLOOKUP($A35,'liste reference'!$A$7:$P$892,4,0)),IF(ISERROR(VLOOKUP($A35,'liste reference'!$B$7:$P$892,3,0)),"",VLOOKUP($A35,'liste reference'!$B$7:$P$892,3,0)),VLOOKUP($A35,'liste reference'!$A$7:$P$892,4,0)),"")</f>
        <v>0</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Eupatorium cannabinum</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1741</v>
      </c>
      <c r="Q35" s="455" t="n">
        <f aca="false">IF(ISTEXT(H35),"",(B35*$B$7/100)+(C35*$C$7/100))</f>
        <v>0.0032</v>
      </c>
      <c r="R35" s="456" t="n">
        <f aca="false">IF(OR(ISTEXT(H35),Q35=0),"",IF(Q35&lt;0.1,1,IF(Q35&lt;1,2,IF(Q35&lt;10,3,IF(Q35&lt;50,4,IF(Q35&gt;=50,5,""))))))</f>
        <v>1</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EUPCAN</v>
      </c>
      <c r="Z35" s="250" t="n">
        <f aca="false">IF(ISERROR(MATCH(A35,'liste reference'!$A$7:$A$892,0)),IF(ISERROR(MATCH(A35,'liste reference'!$B$7:$B$892,0)),"",(MATCH(A35,'liste reference'!$B$7:$B$892,0))),(MATCH(A35,'liste reference'!$A$7:$A$892,0)))</f>
        <v>280</v>
      </c>
      <c r="AA35" s="460"/>
      <c r="AB35" s="461"/>
      <c r="AC35" s="461"/>
      <c r="BC35" s="250" t="n">
        <f aca="false">IF(A35="","",1)</f>
        <v>1</v>
      </c>
    </row>
    <row r="36" customFormat="false" ht="12.75" hidden="false" customHeight="false" outlineLevel="0" collapsed="false">
      <c r="A36" s="462" t="s">
        <v>2321</v>
      </c>
      <c r="B36" s="463"/>
      <c r="C36" s="464" t="n">
        <v>0.0005</v>
      </c>
      <c r="D36" s="465" t="str">
        <f aca="false">IF(ISERROR(VLOOKUP($A36,'liste reference'!$A$7:$D$892,2,0)),IF(ISERROR(VLOOKUP($A36,'liste reference'!$B$7:$D$892,1,0)),"",VLOOKUP($A36,'liste reference'!$B$7:$D$892,1,0)),VLOOKUP($A36,'liste reference'!$A$7:$D$892,2,0))</f>
        <v>Solanum dulcamara</v>
      </c>
      <c r="E36" s="465" t="e">
        <f aca="false">IF(D36="",0,VLOOKUP(D36,D$22:D35,1,0))</f>
        <v>#N/A</v>
      </c>
      <c r="F36" s="471" t="n">
        <f aca="false">($B36*$B$7+$C36*$C$7)/100</f>
        <v>0.00032</v>
      </c>
      <c r="G36" s="467" t="str">
        <f aca="false">IF(A36="","",IF(ISERROR(VLOOKUP($A36,'liste reference'!$A$7:$P$892,13,0)),IF(ISERROR(VLOOKUP($A36,'liste reference'!$B$7:$P$892,12,0)),"    -",VLOOKUP($A36,'liste reference'!$B$7:$P$892,12,0)),VLOOKUP($A36,'liste reference'!$A$7:$P$892,13,0)))</f>
        <v>PHg</v>
      </c>
      <c r="H36" s="449" t="n">
        <f aca="false">IF(A36="","x",IF(ISERROR(VLOOKUP($A36,'liste reference'!$A$7:$P$892,14,0)),IF(ISERROR(VLOOKUP($A36,'liste reference'!$B$7:$P$892,13,0)),"x",VLOOKUP($A36,'liste reference'!$B$7:$P$892,13,0)),VLOOKUP($A36,'liste reference'!$A$7:$P$892,14,0)))</f>
        <v>9</v>
      </c>
      <c r="I36" s="468" t="n">
        <f aca="false">IF(ISNUMBER(H36),IF(ISERROR(VLOOKUP($A36,'liste reference'!$A$7:$P$892,3,0)),IF(ISERROR(VLOOKUP($A36,'liste reference'!$B$7:$P$892,2,0)),"",VLOOKUP($A36,'liste reference'!$B$7:$P$892,2,0)),VLOOKUP($A36,'liste reference'!$A$7:$P$892,3,0)),"")</f>
        <v>0</v>
      </c>
      <c r="J36" s="451" t="n">
        <f aca="false">IF(ISNUMBER(H36),IF(ISERROR(VLOOKUP($A36,'liste reference'!$A$7:$P$892,4,0)),IF(ISERROR(VLOOKUP($A36,'liste reference'!$B$7:$P$892,3,0)),"",VLOOKUP($A36,'liste reference'!$B$7:$P$892,3,0)),VLOOKUP($A36,'liste reference'!$A$7:$P$892,4,0)),"")</f>
        <v>0</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Solanum dulcamara</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1964</v>
      </c>
      <c r="Q36" s="455" t="n">
        <f aca="false">IF(ISTEXT(H36),"",(B36*$B$7/100)+(C36*$C$7/100))</f>
        <v>0.00032</v>
      </c>
      <c r="R36" s="456" t="n">
        <f aca="false">IF(OR(ISTEXT(H36),Q36=0),"",IF(Q36&lt;0.1,1,IF(Q36&lt;1,2,IF(Q36&lt;10,3,IF(Q36&lt;50,4,IF(Q36&gt;=50,5,""))))))</f>
        <v>1</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SOADUL</v>
      </c>
      <c r="Z36" s="250" t="n">
        <f aca="false">IF(ISERROR(MATCH(A36,'liste reference'!$A$7:$A$892,0)),IF(ISERROR(MATCH(A36,'liste reference'!$B$7:$B$892,0)),"",(MATCH(A36,'liste reference'!$B$7:$B$892,0))),(MATCH(A36,'liste reference'!$A$7:$A$892,0)))</f>
        <v>788</v>
      </c>
      <c r="AA36" s="460"/>
      <c r="AB36" s="461"/>
      <c r="AC36" s="461"/>
      <c r="BC36" s="250" t="n">
        <f aca="false">IF(A36="","",1)</f>
        <v>1</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1"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1"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1"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1"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1"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1"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1"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1"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IF(D45="",0,VLOOKUP(D45,D$22:D38,1,0))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IF(D46="",0,VLOOKUP(D46,D$22:D38,1,0))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IF(D56="",0,VLOOKUP(D56,D$21:D55,1,0))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X56" s="472"/>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3"/>
      <c r="M58" s="473"/>
      <c r="N58" s="473"/>
      <c r="O58" s="454" t="str">
        <f aca="false">IF(AA58="Cf.","Cf.","")</f>
        <v/>
      </c>
      <c r="P58" s="47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3"/>
      <c r="M59" s="473"/>
      <c r="N59" s="473"/>
      <c r="O59" s="454" t="str">
        <f aca="false">IF(AA59="Cf.","Cf.","")</f>
        <v/>
      </c>
      <c r="P59" s="474"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X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t="s">
        <v>2684</v>
      </c>
      <c r="B63" s="463" t="n">
        <v>0.005</v>
      </c>
      <c r="C63" s="464"/>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0.0018</v>
      </c>
      <c r="G63" s="467" t="str">
        <f aca="false">IF(A63="","",IF(ISERROR(VLOOKUP($A63,'liste reference'!$A$7:$P$892,13,0)),IF(ISERROR(VLOOKUP($A63,'liste reference'!$B$7:$P$892,12,0)),"    -",VLOOKUP($A63,'liste reference'!$B$7:$P$892,12,0)),VLOOKUP($A63,'liste reference'!$A$7:$P$892,13,0)))</f>
        <v>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Leptolyngbya</v>
      </c>
      <c r="L63" s="469"/>
      <c r="M63" s="469"/>
      <c r="N63" s="469"/>
      <c r="O63" s="454" t="str">
        <f aca="false">IF(AA63="Cf.","Cf.","")</f>
        <v>Cf.</v>
      </c>
      <c r="P63" s="454" t="str">
        <f aca="false">IF($A63="NEWCOD",IF($AC63="","No",$AC63),IF(ISTEXT($E63),"DEJA SAISI !",IF($A63="","",IF(ISERROR(VLOOKUP($A63,'liste reference'!A:S,19,FALSE())),IF(ISERROR(VLOOKUP($A63,'liste reference'!B:S,19,FALSE())),"",VLOOKUP($A63,'liste reference'!B:S,19,FALSE())),VLOOKUP($A63,'liste reference'!A:S,19,FALSE())))))</f>
        <v>No</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75"/>
      <c r="Y63" s="459" t="str">
        <f aca="false">IF(A63="new.cod","NEWCOD",IF(AND((Z63=""),ISTEXT(A63)),A63,IF(Z63="","",INDEX('liste reference'!$A$7:$A$892,Z63))))</f>
        <v>newcod</v>
      </c>
      <c r="Z63" s="250" t="str">
        <f aca="false">IF(ISERROR(MATCH(A63,'liste reference'!$A$7:$A$892,0)),IF(ISERROR(MATCH(A63,'liste reference'!$B$7:$B$892,0)),"",(MATCH(A63,'liste reference'!$B$7:$B$892,0))),(MATCH(A63,'liste reference'!$A$7:$A$892,0)))</f>
        <v/>
      </c>
      <c r="AA63" s="460" t="s">
        <v>2685</v>
      </c>
      <c r="AB63" s="461" t="s">
        <v>2686</v>
      </c>
      <c r="AC63" s="461"/>
      <c r="BC63" s="250" t="n">
        <f aca="false">IF(A63="","",1)</f>
        <v>1</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3"/>
      <c r="M81" s="473"/>
      <c r="N81" s="473"/>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2687</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Hérault</v>
      </c>
      <c r="B84" s="493" t="str">
        <f aca="false">C3</f>
        <v>Valleraugue</v>
      </c>
      <c r="C84" s="494" t="n">
        <f aca="false">A4</f>
        <v>41138</v>
      </c>
      <c r="D84" s="495" t="n">
        <f aca="false">IF(ISERROR(SUM($T$23:$T$82)/SUM($U$23:$U$82)),"",SUM($T$23:$T$82)/SUM($U$23:$U$82))</f>
        <v>11.88</v>
      </c>
      <c r="E84" s="496" t="n">
        <f aca="false">N13</f>
        <v>15</v>
      </c>
      <c r="F84" s="493" t="n">
        <f aca="false">N14</f>
        <v>14</v>
      </c>
      <c r="G84" s="493" t="n">
        <f aca="false">N15</f>
        <v>5</v>
      </c>
      <c r="H84" s="493" t="n">
        <f aca="false">N16</f>
        <v>4</v>
      </c>
      <c r="I84" s="493" t="n">
        <f aca="false">N17</f>
        <v>0</v>
      </c>
      <c r="J84" s="497" t="n">
        <f aca="false">N8</f>
        <v>7.35714285714286</v>
      </c>
      <c r="K84" s="495" t="n">
        <f aca="false">N9</f>
        <v>6.14700856398576</v>
      </c>
      <c r="L84" s="496" t="n">
        <f aca="false">N10</f>
        <v>0</v>
      </c>
      <c r="M84" s="496" t="n">
        <f aca="false">N11</f>
        <v>15</v>
      </c>
      <c r="N84" s="495" t="n">
        <f aca="false">O8</f>
        <v>0.928571428571429</v>
      </c>
      <c r="O84" s="495" t="n">
        <f aca="false">O9</f>
        <v>0.828741930164745</v>
      </c>
      <c r="P84" s="496" t="n">
        <f aca="false">O10</f>
        <v>0</v>
      </c>
      <c r="Q84" s="496" t="n">
        <f aca="false">O11</f>
        <v>2</v>
      </c>
      <c r="R84" s="496" t="n">
        <f aca="false">F21</f>
        <v>30.59852</v>
      </c>
      <c r="S84" s="496" t="n">
        <f aca="false">K11</f>
        <v>0</v>
      </c>
      <c r="T84" s="496" t="n">
        <f aca="false">K12</f>
        <v>9</v>
      </c>
      <c r="U84" s="496" t="n">
        <f aca="false">K13</f>
        <v>2</v>
      </c>
      <c r="V84" s="498" t="n">
        <f aca="false">K14</f>
        <v>1</v>
      </c>
      <c r="W84" s="499" t="n">
        <f aca="false">K15</f>
        <v>2</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2688</v>
      </c>
      <c r="R86" s="250"/>
      <c r="S86" s="457"/>
      <c r="T86" s="250"/>
      <c r="U86" s="250"/>
      <c r="V86" s="250"/>
    </row>
    <row r="87" customFormat="false" ht="12.75" hidden="true" customHeight="false" outlineLevel="0" collapsed="false">
      <c r="P87" s="250"/>
      <c r="Q87" s="250" t="s">
        <v>2689</v>
      </c>
      <c r="R87" s="250"/>
      <c r="S87" s="457" t="n">
        <f aca="false">VLOOKUP(MAX($S$23:$S$82),($S$23:$U$82),1,0)</f>
        <v>40</v>
      </c>
      <c r="T87" s="250"/>
      <c r="U87" s="250"/>
      <c r="V87" s="250"/>
    </row>
    <row r="88" customFormat="false" ht="12.75" hidden="true" customHeight="false" outlineLevel="0" collapsed="false">
      <c r="P88" s="250"/>
      <c r="Q88" s="250" t="s">
        <v>2690</v>
      </c>
      <c r="R88" s="250"/>
      <c r="S88" s="457" t="n">
        <f aca="false">VLOOKUP((S87),($S$23:$U$82),2,0)</f>
        <v>40</v>
      </c>
      <c r="T88" s="250"/>
      <c r="U88" s="250"/>
      <c r="V88" s="250"/>
    </row>
    <row r="89" customFormat="false" ht="12.75" hidden="false" customHeight="false" outlineLevel="0" collapsed="false">
      <c r="Q89" s="250" t="s">
        <v>2691</v>
      </c>
      <c r="R89" s="250"/>
      <c r="S89" s="457" t="n">
        <f aca="false">VLOOKUP((S87),($S$23:$U$82),3,0)</f>
        <v>4</v>
      </c>
      <c r="T89" s="250"/>
    </row>
    <row r="90" customFormat="false" ht="12.75" hidden="false" customHeight="false" outlineLevel="0" collapsed="false">
      <c r="Q90" s="250" t="s">
        <v>2692</v>
      </c>
      <c r="R90" s="250"/>
      <c r="S90" s="502" t="n">
        <f aca="false">IF(ISERROR(SUM($T$23:$T$82)/SUM($U$23:$U$82)),"",(SUM($T$23:$T$82)-S88)/(SUM($U$23:$U$82)-S89))</f>
        <v>12.2380952380952</v>
      </c>
      <c r="T90" s="250"/>
    </row>
    <row r="91" customFormat="false" ht="12.75" hidden="false" customHeight="false" outlineLevel="0" collapsed="false">
      <c r="Q91" s="456" t="s">
        <v>2693</v>
      </c>
      <c r="R91" s="456"/>
      <c r="S91" s="456" t="str">
        <f aca="false">INDEX('liste reference'!$A$7:$A$892,$T$91)</f>
        <v>MELSPX</v>
      </c>
      <c r="T91" s="250" t="n">
        <f aca="false">IF(ISERROR(MATCH($S$93,'liste reference'!$A$7:$A$892,0)),MATCH($S$93,'liste reference'!$B$7:$B$892,0),(MATCH($S$93,'liste reference'!$A$7:$A$892,0)))</f>
        <v>457</v>
      </c>
      <c r="U91" s="491"/>
    </row>
    <row r="92" customFormat="false" ht="12.75" hidden="false" customHeight="false" outlineLevel="0" collapsed="false">
      <c r="Q92" s="250" t="s">
        <v>2694</v>
      </c>
      <c r="R92" s="250"/>
      <c r="S92" s="250" t="n">
        <f aca="false">MATCH(S87,$S$23:$S$82,0)</f>
        <v>4</v>
      </c>
      <c r="T92" s="250"/>
    </row>
    <row r="93" customFormat="false" ht="12.75" hidden="false" customHeight="false" outlineLevel="0" collapsed="false">
      <c r="Q93" s="456" t="s">
        <v>2695</v>
      </c>
      <c r="R93" s="250"/>
      <c r="S93" s="456" t="str">
        <f aca="false">INDEX($A$23:$A$82,$S$92)</f>
        <v>MELSPX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7">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2696</v>
      </c>
      <c r="B2" s="254"/>
      <c r="C2" s="255" t="s">
        <v>2697</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2698</v>
      </c>
      <c r="B3" s="254"/>
      <c r="C3" s="253" t="s">
        <v>2699</v>
      </c>
      <c r="D3" s="264"/>
      <c r="E3" s="264"/>
      <c r="F3" s="265"/>
      <c r="G3" s="265"/>
      <c r="H3" s="266"/>
      <c r="I3" s="267"/>
      <c r="J3" s="266"/>
      <c r="K3" s="268" t="s">
        <v>2700</v>
      </c>
      <c r="L3" s="269"/>
      <c r="M3" s="270" t="s">
        <v>2701</v>
      </c>
      <c r="N3" s="271"/>
      <c r="O3" s="271"/>
      <c r="P3" s="272"/>
      <c r="Q3" s="250"/>
      <c r="R3" s="250"/>
      <c r="S3" s="250"/>
      <c r="T3" s="250"/>
      <c r="U3" s="250"/>
      <c r="V3" s="250"/>
      <c r="W3" s="262"/>
      <c r="X3" s="263"/>
    </row>
    <row r="4" customFormat="false" ht="13.5" hidden="false" customHeight="false" outlineLevel="0" collapsed="false">
      <c r="A4" s="273" t="s">
        <v>2702</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2703</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5"/>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1"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1"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1"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1"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1"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1"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1"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1"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1"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1"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1"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2"/>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3"/>
      <c r="M59" s="473"/>
      <c r="N59" s="473"/>
      <c r="O59" s="454" t="str">
        <f aca="false">IF(AA59="Cf.","Cf.","")</f>
        <v/>
      </c>
      <c r="P59" s="474"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3"/>
      <c r="M60" s="473"/>
      <c r="N60" s="473"/>
      <c r="O60" s="454" t="str">
        <f aca="false">IF(AA60="Cf.","Cf.","")</f>
        <v/>
      </c>
      <c r="P60" s="47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3"/>
      <c r="M81" s="473"/>
      <c r="N81" s="473"/>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2687</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2688</v>
      </c>
      <c r="R86" s="250"/>
      <c r="S86" s="457"/>
      <c r="T86" s="250"/>
      <c r="U86" s="250"/>
      <c r="V86" s="250"/>
    </row>
    <row r="87" customFormat="false" ht="12.75" hidden="true" customHeight="false" outlineLevel="0" collapsed="false">
      <c r="P87" s="250"/>
      <c r="Q87" s="250" t="s">
        <v>2689</v>
      </c>
      <c r="R87" s="250"/>
      <c r="S87" s="457" t="n">
        <f aca="false">VLOOKUP(MAX($S$23:$S$82),($S$23:$U$82),1,0)</f>
        <v>0</v>
      </c>
      <c r="T87" s="250"/>
      <c r="U87" s="250"/>
      <c r="V87" s="250"/>
    </row>
    <row r="88" customFormat="false" ht="12.75" hidden="true" customHeight="false" outlineLevel="0" collapsed="false">
      <c r="P88" s="250"/>
      <c r="Q88" s="250" t="s">
        <v>2690</v>
      </c>
      <c r="R88" s="250"/>
      <c r="S88" s="457" t="n">
        <f aca="false">VLOOKUP((S87),($S$23:$U$82),2,0)</f>
        <v>0</v>
      </c>
      <c r="T88" s="250"/>
      <c r="U88" s="250"/>
      <c r="V88" s="250"/>
    </row>
    <row r="89" customFormat="false" ht="12.75" hidden="false" customHeight="false" outlineLevel="0" collapsed="false">
      <c r="Q89" s="250" t="s">
        <v>2691</v>
      </c>
      <c r="R89" s="250"/>
      <c r="S89" s="457" t="n">
        <f aca="false">VLOOKUP((S87),($S$23:$U$82),3,0)</f>
        <v>0</v>
      </c>
      <c r="T89" s="250"/>
    </row>
    <row r="90" customFormat="false" ht="12.75" hidden="false" customHeight="false" outlineLevel="0" collapsed="false">
      <c r="Q90" s="250" t="s">
        <v>2692</v>
      </c>
      <c r="R90" s="250"/>
      <c r="S90" s="502" t="str">
        <f aca="false">IF(ISERROR(SUM($T$23:$T$82)/SUM($U$23:$U$82)),"",(SUM($T$23:$T$82)-S88)/(SUM($U$23:$U$82)-S89))</f>
        <v/>
      </c>
      <c r="T90" s="250"/>
    </row>
    <row r="91" customFormat="false" ht="12.75" hidden="false" customHeight="false" outlineLevel="0" collapsed="false">
      <c r="Q91" s="456" t="s">
        <v>2693</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2694</v>
      </c>
      <c r="R92" s="250"/>
      <c r="S92" s="250" t="n">
        <f aca="false">MATCH(S87,$S$23:$S$82,0)</f>
        <v>1</v>
      </c>
      <c r="T92" s="250"/>
    </row>
    <row r="93" customFormat="false" ht="12.75" hidden="false" customHeight="false" outlineLevel="0" collapsed="false">
      <c r="Q93" s="456" t="s">
        <v>2695</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7">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2704</v>
      </c>
      <c r="B1" s="513"/>
      <c r="C1" s="513"/>
      <c r="D1" s="513"/>
    </row>
    <row r="2" customFormat="false" ht="15" hidden="false" customHeight="false" outlineLevel="0" collapsed="false">
      <c r="A2" s="514" t="s">
        <v>2705</v>
      </c>
      <c r="B2" s="515"/>
      <c r="C2" s="516"/>
      <c r="D2" s="516"/>
    </row>
    <row r="3" customFormat="false" ht="15.75" hidden="false" customHeight="false" outlineLevel="0" collapsed="false">
      <c r="A3" s="514" t="s">
        <v>2706</v>
      </c>
      <c r="B3" s="515"/>
      <c r="C3" s="516"/>
      <c r="D3" s="517" t="s">
        <v>2707</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2708</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2709</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2710</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2711</v>
      </c>
      <c r="C15" s="532"/>
      <c r="D15" s="533"/>
      <c r="F15" s="534" t="s">
        <v>2712</v>
      </c>
      <c r="G15" s="535"/>
      <c r="H15" s="536" t="s">
        <v>2713</v>
      </c>
      <c r="I15" s="535"/>
    </row>
    <row r="16" customFormat="false" ht="12.75" hidden="false" customHeight="false" outlineLevel="0" collapsed="false">
      <c r="A16" s="531" t="s">
        <v>72</v>
      </c>
      <c r="B16" s="530" t="s">
        <v>73</v>
      </c>
      <c r="C16" s="532"/>
      <c r="D16" s="533"/>
      <c r="F16" s="537" t="s">
        <v>2714</v>
      </c>
      <c r="G16" s="538"/>
      <c r="H16" s="537" t="s">
        <v>2714</v>
      </c>
      <c r="I16" s="539"/>
    </row>
    <row r="17" customFormat="false" ht="12.75" hidden="false" customHeight="false" outlineLevel="0" collapsed="false">
      <c r="A17" s="529" t="s">
        <v>75</v>
      </c>
      <c r="B17" s="530" t="s">
        <v>76</v>
      </c>
      <c r="C17" s="532"/>
      <c r="D17" s="533"/>
      <c r="F17" s="540" t="s">
        <v>2715</v>
      </c>
      <c r="G17" s="541"/>
      <c r="H17" s="540" t="s">
        <v>2715</v>
      </c>
      <c r="I17" s="542"/>
    </row>
    <row r="18" customFormat="false" ht="12.75" hidden="false" customHeight="false" outlineLevel="0" collapsed="false">
      <c r="A18" s="529" t="s">
        <v>78</v>
      </c>
      <c r="B18" s="530" t="s">
        <v>2716</v>
      </c>
      <c r="C18" s="532"/>
      <c r="D18" s="533"/>
      <c r="F18" s="540" t="s">
        <v>2625</v>
      </c>
      <c r="G18" s="541"/>
      <c r="H18" s="540" t="s">
        <v>2625</v>
      </c>
      <c r="I18" s="542"/>
    </row>
    <row r="19" customFormat="false" ht="12.75" hidden="false" customHeight="false" outlineLevel="0" collapsed="false">
      <c r="A19" s="529" t="s">
        <v>82</v>
      </c>
      <c r="B19" s="530" t="s">
        <v>83</v>
      </c>
      <c r="C19" s="532"/>
      <c r="D19" s="533"/>
      <c r="F19" s="540" t="s">
        <v>2717</v>
      </c>
      <c r="G19" s="541"/>
      <c r="H19" s="540" t="s">
        <v>2717</v>
      </c>
      <c r="I19" s="542"/>
    </row>
    <row r="20" customFormat="false" ht="12.75" hidden="false" customHeight="false" outlineLevel="0" collapsed="false">
      <c r="A20" s="531" t="s">
        <v>85</v>
      </c>
      <c r="B20" s="530" t="s">
        <v>86</v>
      </c>
      <c r="C20" s="532"/>
      <c r="D20" s="533"/>
      <c r="F20" s="540" t="s">
        <v>2718</v>
      </c>
      <c r="G20" s="541"/>
      <c r="H20" s="540" t="s">
        <v>2718</v>
      </c>
      <c r="I20" s="542"/>
    </row>
    <row r="21" customFormat="false" ht="12.75" hidden="false" customHeight="false" outlineLevel="0" collapsed="false">
      <c r="A21" s="531" t="s">
        <v>91</v>
      </c>
      <c r="B21" s="530" t="s">
        <v>92</v>
      </c>
      <c r="C21" s="532"/>
      <c r="D21" s="533"/>
      <c r="F21" s="540" t="s">
        <v>2719</v>
      </c>
      <c r="G21" s="541"/>
      <c r="H21" s="540" t="s">
        <v>2719</v>
      </c>
      <c r="I21" s="542"/>
    </row>
    <row r="22" customFormat="false" ht="12.75" hidden="false" customHeight="false" outlineLevel="0" collapsed="false">
      <c r="A22" s="529" t="s">
        <v>97</v>
      </c>
      <c r="B22" s="530" t="s">
        <v>98</v>
      </c>
      <c r="C22" s="532"/>
      <c r="D22" s="533"/>
      <c r="F22" s="540" t="s">
        <v>2720</v>
      </c>
      <c r="G22" s="541"/>
      <c r="H22" s="540" t="s">
        <v>2720</v>
      </c>
      <c r="I22" s="542"/>
    </row>
    <row r="23" customFormat="false" ht="12.75" hidden="false" customHeight="false" outlineLevel="0" collapsed="false">
      <c r="A23" s="529" t="s">
        <v>99</v>
      </c>
      <c r="B23" s="530" t="s">
        <v>2721</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2722</v>
      </c>
      <c r="G24" s="541"/>
      <c r="H24" s="540" t="s">
        <v>2722</v>
      </c>
      <c r="I24" s="542"/>
    </row>
    <row r="25" customFormat="false" ht="12.75" hidden="false" customHeight="false" outlineLevel="0" collapsed="false">
      <c r="A25" s="529" t="s">
        <v>105</v>
      </c>
      <c r="B25" s="530" t="s">
        <v>106</v>
      </c>
      <c r="C25" s="532"/>
      <c r="D25" s="533"/>
      <c r="F25" s="543" t="s">
        <v>2723</v>
      </c>
      <c r="G25" s="544"/>
      <c r="H25" s="543" t="s">
        <v>2723</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2724</v>
      </c>
      <c r="C28" s="532"/>
      <c r="D28" s="533"/>
      <c r="F28" s="546" t="s">
        <v>2681</v>
      </c>
    </row>
    <row r="29" customFormat="false" ht="12.75" hidden="false" customHeight="false" outlineLevel="0" collapsed="false">
      <c r="A29" s="529" t="s">
        <v>114</v>
      </c>
      <c r="B29" s="530" t="s">
        <v>2725</v>
      </c>
      <c r="C29" s="532"/>
      <c r="D29" s="533"/>
      <c r="F29" s="547" t="s">
        <v>2685</v>
      </c>
    </row>
    <row r="30" customFormat="false" ht="12.75" hidden="false" customHeight="false" outlineLevel="0" collapsed="false">
      <c r="A30" s="529" t="s">
        <v>116</v>
      </c>
      <c r="B30" s="530" t="s">
        <v>2726</v>
      </c>
      <c r="C30" s="532"/>
      <c r="D30" s="533"/>
      <c r="F30" s="548"/>
    </row>
    <row r="31" customFormat="false" ht="12.75" hidden="false" customHeight="false" outlineLevel="0" collapsed="false">
      <c r="A31" s="529" t="s">
        <v>118</v>
      </c>
      <c r="B31" s="530" t="s">
        <v>2727</v>
      </c>
      <c r="C31" s="532"/>
      <c r="D31" s="533"/>
    </row>
    <row r="32" customFormat="false" ht="12.75" hidden="false" customHeight="false" outlineLevel="0" collapsed="false">
      <c r="A32" s="529" t="s">
        <v>124</v>
      </c>
      <c r="B32" s="530" t="s">
        <v>2728</v>
      </c>
      <c r="C32" s="532"/>
      <c r="D32" s="533"/>
    </row>
    <row r="33" customFormat="false" ht="12.75" hidden="false" customHeight="false" outlineLevel="0" collapsed="false">
      <c r="A33" s="529" t="s">
        <v>129</v>
      </c>
      <c r="B33" s="530" t="s">
        <v>2729</v>
      </c>
      <c r="C33" s="532"/>
      <c r="D33" s="533"/>
    </row>
    <row r="34" customFormat="false" ht="12.75" hidden="false" customHeight="false" outlineLevel="0" collapsed="false">
      <c r="A34" s="529" t="s">
        <v>132</v>
      </c>
      <c r="B34" s="530" t="s">
        <v>2730</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2731</v>
      </c>
      <c r="C36" s="532"/>
      <c r="D36" s="533"/>
    </row>
    <row r="37" customFormat="false" ht="12.75" hidden="false" customHeight="false" outlineLevel="0" collapsed="false">
      <c r="A37" s="529" t="s">
        <v>147</v>
      </c>
      <c r="B37" s="530" t="s">
        <v>2732</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2733</v>
      </c>
      <c r="C40" s="532"/>
      <c r="D40" s="533"/>
    </row>
    <row r="41" customFormat="false" ht="12.75" hidden="false" customHeight="false" outlineLevel="0" collapsed="false">
      <c r="A41" s="531" t="s">
        <v>160</v>
      </c>
      <c r="B41" s="530" t="s">
        <v>2734</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2735</v>
      </c>
      <c r="C44" s="532"/>
      <c r="D44" s="533"/>
    </row>
    <row r="45" customFormat="false" ht="12.75" hidden="false" customHeight="false" outlineLevel="0" collapsed="false">
      <c r="A45" s="529" t="s">
        <v>170</v>
      </c>
      <c r="B45" s="530" t="s">
        <v>2736</v>
      </c>
      <c r="C45" s="532"/>
      <c r="D45" s="533"/>
    </row>
    <row r="46" customFormat="false" ht="12.75" hidden="false" customHeight="false" outlineLevel="0" collapsed="false">
      <c r="A46" s="529" t="s">
        <v>172</v>
      </c>
      <c r="B46" s="530" t="s">
        <v>2737</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2738</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2739</v>
      </c>
      <c r="C55" s="532"/>
      <c r="D55" s="533"/>
    </row>
    <row r="56" customFormat="false" ht="12.75" hidden="false" customHeight="false" outlineLevel="0" collapsed="false">
      <c r="A56" s="529" t="s">
        <v>200</v>
      </c>
      <c r="B56" s="530" t="s">
        <v>2740</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2741</v>
      </c>
      <c r="C58" s="532"/>
      <c r="D58" s="533"/>
    </row>
    <row r="59" customFormat="false" ht="12.75" hidden="false" customHeight="false" outlineLevel="0" collapsed="false">
      <c r="A59" s="529" t="s">
        <v>207</v>
      </c>
      <c r="B59" s="530" t="s">
        <v>2742</v>
      </c>
      <c r="C59" s="532"/>
      <c r="D59" s="533"/>
    </row>
    <row r="60" customFormat="false" ht="12.75" hidden="false" customHeight="false" outlineLevel="0" collapsed="false">
      <c r="A60" s="529" t="s">
        <v>209</v>
      </c>
      <c r="B60" s="530" t="s">
        <v>2743</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2744</v>
      </c>
      <c r="C63" s="532"/>
      <c r="D63" s="533"/>
    </row>
    <row r="64" customFormat="false" ht="12.75" hidden="false" customHeight="false" outlineLevel="0" collapsed="false">
      <c r="A64" s="529" t="s">
        <v>226</v>
      </c>
      <c r="B64" s="530" t="s">
        <v>2745</v>
      </c>
      <c r="C64" s="532"/>
      <c r="D64" s="533"/>
    </row>
    <row r="65" customFormat="false" ht="12.75" hidden="false" customHeight="false" outlineLevel="0" collapsed="false">
      <c r="A65" s="529" t="s">
        <v>228</v>
      </c>
      <c r="B65" s="530" t="s">
        <v>2746</v>
      </c>
      <c r="C65" s="532"/>
      <c r="D65" s="533"/>
    </row>
    <row r="66" customFormat="false" ht="12.75" hidden="false" customHeight="false" outlineLevel="0" collapsed="false">
      <c r="A66" s="531" t="s">
        <v>230</v>
      </c>
      <c r="B66" s="530" t="s">
        <v>2747</v>
      </c>
      <c r="C66" s="532"/>
      <c r="D66" s="533"/>
    </row>
    <row r="67" customFormat="false" ht="12.75" hidden="false" customHeight="false" outlineLevel="0" collapsed="false">
      <c r="A67" s="529" t="s">
        <v>232</v>
      </c>
      <c r="B67" s="530" t="s">
        <v>2748</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2749</v>
      </c>
      <c r="C70" s="532"/>
      <c r="D70" s="533"/>
    </row>
    <row r="71" customFormat="false" ht="12.75" hidden="false" customHeight="false" outlineLevel="0" collapsed="false">
      <c r="A71" s="531" t="s">
        <v>243</v>
      </c>
      <c r="B71" s="530" t="s">
        <v>2750</v>
      </c>
      <c r="C71" s="532"/>
      <c r="D71" s="533"/>
    </row>
    <row r="72" customFormat="false" ht="12.75" hidden="false" customHeight="false" outlineLevel="0" collapsed="false">
      <c r="A72" s="529" t="s">
        <v>245</v>
      </c>
      <c r="B72" s="530" t="s">
        <v>2751</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2752</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2753</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2754</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2755</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2756</v>
      </c>
      <c r="C90" s="532"/>
      <c r="D90" s="533"/>
    </row>
    <row r="91" customFormat="false" ht="12.75" hidden="false" customHeight="false" outlineLevel="0" collapsed="false">
      <c r="A91" s="529" t="s">
        <v>301</v>
      </c>
      <c r="B91" s="530" t="s">
        <v>2757</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2758</v>
      </c>
      <c r="C95" s="532"/>
      <c r="D95" s="533"/>
    </row>
    <row r="96" customFormat="false" ht="12.75" hidden="false" customHeight="false" outlineLevel="0" collapsed="false">
      <c r="A96" s="529" t="s">
        <v>338</v>
      </c>
      <c r="B96" s="550" t="s">
        <v>2759</v>
      </c>
      <c r="C96" s="532"/>
      <c r="D96" s="533"/>
    </row>
    <row r="97" customFormat="false" ht="12.75" hidden="false" customHeight="false" outlineLevel="0" collapsed="false">
      <c r="A97" s="529" t="s">
        <v>2760</v>
      </c>
      <c r="B97" s="530" t="s">
        <v>309</v>
      </c>
      <c r="C97" s="532"/>
      <c r="D97" s="533"/>
    </row>
    <row r="98" customFormat="false" ht="12.75" hidden="false" customHeight="false" outlineLevel="0" collapsed="false">
      <c r="A98" s="529" t="s">
        <v>381</v>
      </c>
      <c r="B98" s="530" t="s">
        <v>2761</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2762</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2763</v>
      </c>
      <c r="C103" s="532"/>
      <c r="D103" s="533"/>
    </row>
    <row r="104" customFormat="false" ht="12.75" hidden="false" customHeight="false" outlineLevel="0" collapsed="false">
      <c r="A104" s="529" t="s">
        <v>362</v>
      </c>
      <c r="B104" s="530" t="s">
        <v>2764</v>
      </c>
      <c r="C104" s="532"/>
      <c r="D104" s="533"/>
    </row>
    <row r="105" customFormat="false" ht="12.75" hidden="false" customHeight="false" outlineLevel="0" collapsed="false">
      <c r="A105" s="529" t="s">
        <v>364</v>
      </c>
      <c r="B105" s="530" t="s">
        <v>2765</v>
      </c>
      <c r="C105" s="532"/>
      <c r="D105" s="533"/>
    </row>
    <row r="106" customFormat="false" ht="12.75" hidden="false" customHeight="false" outlineLevel="0" collapsed="false">
      <c r="A106" s="529" t="s">
        <v>358</v>
      </c>
      <c r="B106" s="530" t="s">
        <v>2766</v>
      </c>
      <c r="C106" s="532"/>
      <c r="D106" s="533"/>
    </row>
    <row r="107" customFormat="false" ht="12.75" hidden="false" customHeight="false" outlineLevel="0" collapsed="false">
      <c r="A107" s="531" t="s">
        <v>360</v>
      </c>
      <c r="B107" s="530" t="s">
        <v>2767</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2768</v>
      </c>
      <c r="C111" s="532"/>
      <c r="D111" s="533"/>
    </row>
    <row r="112" customFormat="false" ht="12.75" hidden="false" customHeight="false" outlineLevel="0" collapsed="false">
      <c r="A112" s="531" t="s">
        <v>379</v>
      </c>
      <c r="B112" s="530" t="s">
        <v>2769</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2770</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2771</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2772</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2773</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2774</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2775</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2776</v>
      </c>
      <c r="C133" s="532"/>
      <c r="D133" s="533"/>
    </row>
    <row r="134" customFormat="false" ht="12.75" hidden="false" customHeight="false" outlineLevel="0" collapsed="false">
      <c r="A134" s="529" t="s">
        <v>413</v>
      </c>
      <c r="B134" s="530" t="s">
        <v>2777</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2778</v>
      </c>
      <c r="C136" s="532"/>
      <c r="D136" s="533"/>
    </row>
    <row r="137" customFormat="false" ht="12.75" hidden="false" customHeight="false" outlineLevel="0" collapsed="false">
      <c r="A137" s="529" t="s">
        <v>420</v>
      </c>
      <c r="B137" s="530" t="s">
        <v>2779</v>
      </c>
      <c r="C137" s="532"/>
      <c r="D137" s="533"/>
    </row>
    <row r="138" customFormat="false" ht="12.75" hidden="false" customHeight="false" outlineLevel="0" collapsed="false">
      <c r="A138" s="529" t="s">
        <v>422</v>
      </c>
      <c r="B138" s="530" t="s">
        <v>2780</v>
      </c>
      <c r="C138" s="532"/>
      <c r="D138" s="533"/>
    </row>
    <row r="139" customFormat="false" ht="12.75" hidden="false" customHeight="false" outlineLevel="0" collapsed="false">
      <c r="A139" s="529" t="s">
        <v>424</v>
      </c>
      <c r="B139" s="530" t="s">
        <v>2781</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2782</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2783</v>
      </c>
      <c r="B144" s="530" t="s">
        <v>2784</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2785</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2786</v>
      </c>
      <c r="C153" s="532"/>
      <c r="D153" s="533"/>
    </row>
    <row r="154" customFormat="false" ht="12.75" hidden="false" customHeight="false" outlineLevel="0" collapsed="false">
      <c r="A154" s="529" t="s">
        <v>476</v>
      </c>
      <c r="B154" s="530" t="s">
        <v>2787</v>
      </c>
      <c r="C154" s="532"/>
      <c r="D154" s="533"/>
    </row>
    <row r="155" customFormat="false" ht="12.75" hidden="false" customHeight="false" outlineLevel="0" collapsed="false">
      <c r="A155" s="529" t="s">
        <v>480</v>
      </c>
      <c r="B155" s="530" t="s">
        <v>2788</v>
      </c>
      <c r="C155" s="532"/>
      <c r="D155" s="533"/>
    </row>
    <row r="156" customFormat="false" ht="12.75" hidden="false" customHeight="false" outlineLevel="0" collapsed="false">
      <c r="A156" s="529" t="s">
        <v>483</v>
      </c>
      <c r="B156" s="530" t="s">
        <v>2789</v>
      </c>
      <c r="C156" s="532"/>
      <c r="D156" s="533"/>
    </row>
    <row r="157" customFormat="false" ht="12.75" hidden="false" customHeight="false" outlineLevel="0" collapsed="false">
      <c r="A157" s="531" t="s">
        <v>485</v>
      </c>
      <c r="B157" s="530" t="s">
        <v>2790</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2791</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2792</v>
      </c>
      <c r="C166" s="532"/>
      <c r="D166" s="533"/>
    </row>
    <row r="167" customFormat="false" ht="12.75" hidden="false" customHeight="false" outlineLevel="0" collapsed="false">
      <c r="A167" s="531" t="s">
        <v>508</v>
      </c>
      <c r="B167" s="530" t="s">
        <v>2793</v>
      </c>
      <c r="C167" s="532"/>
      <c r="D167" s="533"/>
    </row>
    <row r="168" customFormat="false" ht="12.75" hidden="false" customHeight="false" outlineLevel="0" collapsed="false">
      <c r="A168" s="529" t="s">
        <v>515</v>
      </c>
      <c r="B168" s="530" t="s">
        <v>2794</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2795</v>
      </c>
      <c r="C170" s="532"/>
      <c r="D170" s="533"/>
    </row>
    <row r="171" customFormat="false" ht="12.75" hidden="false" customHeight="false" outlineLevel="0" collapsed="false">
      <c r="A171" s="531" t="s">
        <v>523</v>
      </c>
      <c r="B171" s="530" t="s">
        <v>2796</v>
      </c>
      <c r="C171" s="532"/>
      <c r="D171" s="533"/>
    </row>
    <row r="172" customFormat="false" ht="12.75" hidden="false" customHeight="false" outlineLevel="0" collapsed="false">
      <c r="A172" s="529" t="s">
        <v>512</v>
      </c>
      <c r="B172" s="530" t="s">
        <v>2797</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2798</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2799</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2800</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2801</v>
      </c>
      <c r="C191" s="532"/>
      <c r="D191" s="533"/>
    </row>
    <row r="192" customFormat="false" ht="12.75" hidden="false" customHeight="false" outlineLevel="0" collapsed="false">
      <c r="A192" s="529" t="s">
        <v>594</v>
      </c>
      <c r="B192" s="530" t="s">
        <v>2802</v>
      </c>
      <c r="C192" s="532"/>
      <c r="D192" s="533"/>
    </row>
    <row r="193" customFormat="false" ht="12.75" hidden="false" customHeight="false" outlineLevel="0" collapsed="false">
      <c r="A193" s="531" t="s">
        <v>598</v>
      </c>
      <c r="B193" s="530" t="s">
        <v>2803</v>
      </c>
      <c r="C193" s="532"/>
      <c r="D193" s="533"/>
    </row>
    <row r="194" customFormat="false" ht="12.75" hidden="false" customHeight="false" outlineLevel="0" collapsed="false">
      <c r="A194" s="529" t="s">
        <v>602</v>
      </c>
      <c r="B194" s="530" t="s">
        <v>2804</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2805</v>
      </c>
      <c r="C199" s="532"/>
      <c r="D199" s="533"/>
    </row>
    <row r="200" customFormat="false" ht="12.75" hidden="false" customHeight="false" outlineLevel="0" collapsed="false">
      <c r="A200" s="529" t="s">
        <v>624</v>
      </c>
      <c r="B200" s="530" t="s">
        <v>2806</v>
      </c>
      <c r="C200" s="532"/>
      <c r="D200" s="533"/>
    </row>
    <row r="201" customFormat="false" ht="12.75" hidden="false" customHeight="false" outlineLevel="0" collapsed="false">
      <c r="A201" s="529" t="s">
        <v>638</v>
      </c>
      <c r="B201" s="530" t="s">
        <v>2807</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2808</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2809</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2810</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2811</v>
      </c>
      <c r="C225" s="532"/>
      <c r="D225" s="533"/>
    </row>
    <row r="226" customFormat="false" ht="12.75" hidden="false" customHeight="false" outlineLevel="0" collapsed="false">
      <c r="A226" s="531" t="s">
        <v>701</v>
      </c>
      <c r="B226" s="530" t="s">
        <v>2812</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2813</v>
      </c>
      <c r="C230" s="532"/>
      <c r="D230" s="533"/>
    </row>
    <row r="231" customFormat="false" ht="12.75" hidden="false" customHeight="false" outlineLevel="0" collapsed="false">
      <c r="A231" s="529" t="s">
        <v>724</v>
      </c>
      <c r="B231" s="530" t="s">
        <v>2814</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2815</v>
      </c>
      <c r="C234" s="532"/>
      <c r="D234" s="533"/>
    </row>
    <row r="235" customFormat="false" ht="12.75" hidden="false" customHeight="false" outlineLevel="0" collapsed="false">
      <c r="A235" s="529" t="s">
        <v>738</v>
      </c>
      <c r="B235" s="530" t="s">
        <v>2816</v>
      </c>
      <c r="C235" s="532"/>
      <c r="D235" s="533"/>
    </row>
    <row r="236" customFormat="false" ht="12.75" hidden="false" customHeight="false" outlineLevel="0" collapsed="false">
      <c r="A236" s="529" t="s">
        <v>740</v>
      </c>
      <c r="B236" s="530" t="s">
        <v>2817</v>
      </c>
      <c r="C236" s="532"/>
      <c r="D236" s="533"/>
    </row>
    <row r="237" customFormat="false" ht="12.75" hidden="false" customHeight="false" outlineLevel="0" collapsed="false">
      <c r="A237" s="529" t="s">
        <v>743</v>
      </c>
      <c r="B237" s="530" t="s">
        <v>2818</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2819</v>
      </c>
      <c r="C240" s="532"/>
      <c r="D240" s="533"/>
    </row>
    <row r="241" customFormat="false" ht="12.75" hidden="false" customHeight="false" outlineLevel="0" collapsed="false">
      <c r="A241" s="529" t="s">
        <v>751</v>
      </c>
      <c r="B241" s="530" t="s">
        <v>2820</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2821</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2822</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2823</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2824</v>
      </c>
      <c r="C254" s="532"/>
      <c r="D254" s="533"/>
    </row>
    <row r="255" customFormat="false" ht="12.75" hidden="false" customHeight="false" outlineLevel="0" collapsed="false">
      <c r="A255" s="529" t="s">
        <v>803</v>
      </c>
      <c r="B255" s="530" t="s">
        <v>2825</v>
      </c>
      <c r="C255" s="532"/>
      <c r="D255" s="533"/>
    </row>
    <row r="256" customFormat="false" ht="12.75" hidden="false" customHeight="false" outlineLevel="0" collapsed="false">
      <c r="A256" s="529" t="s">
        <v>790</v>
      </c>
      <c r="B256" s="530" t="s">
        <v>2826</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2827</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2828</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2829</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2830</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2831</v>
      </c>
      <c r="C281" s="532"/>
      <c r="D281" s="533"/>
    </row>
    <row r="282" customFormat="false" ht="12.75" hidden="false" customHeight="false" outlineLevel="0" collapsed="false">
      <c r="A282" s="529" t="s">
        <v>858</v>
      </c>
      <c r="B282" s="530" t="s">
        <v>2832</v>
      </c>
      <c r="C282" s="532"/>
      <c r="D282" s="533"/>
    </row>
    <row r="283" customFormat="false" ht="12.75" hidden="false" customHeight="false" outlineLevel="0" collapsed="false">
      <c r="A283" s="529" t="s">
        <v>2833</v>
      </c>
      <c r="B283" s="530" t="s">
        <v>2834</v>
      </c>
      <c r="C283" s="532"/>
      <c r="D283" s="533"/>
    </row>
    <row r="284" customFormat="false" ht="12.75" hidden="false" customHeight="false" outlineLevel="0" collapsed="false">
      <c r="A284" s="529" t="s">
        <v>863</v>
      </c>
      <c r="B284" s="530" t="s">
        <v>2835</v>
      </c>
      <c r="C284" s="532"/>
      <c r="D284" s="533"/>
    </row>
    <row r="285" customFormat="false" ht="12.75" hidden="false" customHeight="false" outlineLevel="0" collapsed="false">
      <c r="A285" s="529" t="s">
        <v>865</v>
      </c>
      <c r="B285" s="530" t="s">
        <v>2836</v>
      </c>
      <c r="C285" s="532"/>
      <c r="D285" s="533"/>
    </row>
    <row r="286" customFormat="false" ht="12.75" hidden="false" customHeight="false" outlineLevel="0" collapsed="false">
      <c r="A286" s="529" t="s">
        <v>867</v>
      </c>
      <c r="B286" s="530" t="s">
        <v>2837</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2838</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2839</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2840</v>
      </c>
      <c r="C295" s="532"/>
      <c r="D295" s="533"/>
    </row>
    <row r="296" customFormat="false" ht="12.75" hidden="false" customHeight="false" outlineLevel="0" collapsed="false">
      <c r="A296" s="529" t="s">
        <v>903</v>
      </c>
      <c r="B296" s="530" t="s">
        <v>2841</v>
      </c>
      <c r="C296" s="532"/>
      <c r="D296" s="533"/>
    </row>
    <row r="297" customFormat="false" ht="12.75" hidden="false" customHeight="false" outlineLevel="0" collapsed="false">
      <c r="A297" s="529" t="s">
        <v>905</v>
      </c>
      <c r="B297" s="530" t="s">
        <v>2842</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2843</v>
      </c>
      <c r="C300" s="532"/>
      <c r="D300" s="533"/>
    </row>
    <row r="301" customFormat="false" ht="12.75" hidden="false" customHeight="false" outlineLevel="0" collapsed="false">
      <c r="A301" s="529" t="s">
        <v>922</v>
      </c>
      <c r="B301" s="530" t="s">
        <v>2844</v>
      </c>
      <c r="C301" s="532"/>
      <c r="D301" s="533"/>
    </row>
    <row r="302" customFormat="false" ht="12.75" hidden="false" customHeight="false" outlineLevel="0" collapsed="false">
      <c r="A302" s="529" t="s">
        <v>928</v>
      </c>
      <c r="B302" s="530" t="s">
        <v>2845</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2846</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2847</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2848</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2849</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2850</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2851</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2852</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2853</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2854</v>
      </c>
      <c r="C333" s="532"/>
      <c r="D333" s="533"/>
    </row>
    <row r="334" customFormat="false" ht="12.75" hidden="false" customHeight="false" outlineLevel="0" collapsed="false">
      <c r="A334" s="529" t="s">
        <v>1022</v>
      </c>
      <c r="B334" s="530" t="s">
        <v>2855</v>
      </c>
      <c r="C334" s="532"/>
      <c r="D334" s="533"/>
    </row>
    <row r="335" customFormat="false" ht="12.75" hidden="false" customHeight="false" outlineLevel="0" collapsed="false">
      <c r="A335" s="529" t="s">
        <v>1024</v>
      </c>
      <c r="B335" s="530" t="s">
        <v>2856</v>
      </c>
      <c r="C335" s="532"/>
      <c r="D335" s="533"/>
    </row>
    <row r="336" customFormat="false" ht="12.75" hidden="false" customHeight="false" outlineLevel="0" collapsed="false">
      <c r="A336" s="531" t="s">
        <v>1026</v>
      </c>
      <c r="B336" s="530" t="s">
        <v>2857</v>
      </c>
      <c r="C336" s="532"/>
      <c r="D336" s="533"/>
    </row>
    <row r="337" customFormat="false" ht="12.75" hidden="false" customHeight="false" outlineLevel="0" collapsed="false">
      <c r="A337" s="531" t="s">
        <v>2858</v>
      </c>
      <c r="B337" s="530" t="s">
        <v>2859</v>
      </c>
      <c r="C337" s="532"/>
      <c r="D337" s="533"/>
    </row>
    <row r="338" customFormat="false" ht="12.75" hidden="false" customHeight="false" outlineLevel="0" collapsed="false">
      <c r="A338" s="529" t="s">
        <v>1032</v>
      </c>
      <c r="B338" s="530" t="s">
        <v>2860</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2861</v>
      </c>
      <c r="C340" s="532"/>
      <c r="D340" s="533"/>
    </row>
    <row r="341" customFormat="false" ht="12.75" hidden="false" customHeight="false" outlineLevel="0" collapsed="false">
      <c r="A341" s="529" t="s">
        <v>1037</v>
      </c>
      <c r="B341" s="530" t="s">
        <v>2862</v>
      </c>
      <c r="C341" s="532"/>
      <c r="D341" s="533"/>
    </row>
    <row r="342" customFormat="false" ht="12.75" hidden="false" customHeight="false" outlineLevel="0" collapsed="false">
      <c r="A342" s="531" t="s">
        <v>1040</v>
      </c>
      <c r="B342" s="530" t="s">
        <v>2863</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2864</v>
      </c>
      <c r="C352" s="532"/>
      <c r="D352" s="533"/>
    </row>
    <row r="353" customFormat="false" ht="12.75" hidden="false" customHeight="false" outlineLevel="0" collapsed="false">
      <c r="A353" s="531" t="s">
        <v>1064</v>
      </c>
      <c r="B353" s="530" t="s">
        <v>2865</v>
      </c>
      <c r="C353" s="532"/>
      <c r="D353" s="533"/>
    </row>
    <row r="354" customFormat="false" ht="12.75" hidden="false" customHeight="false" outlineLevel="0" collapsed="false">
      <c r="A354" s="529" t="s">
        <v>1100</v>
      </c>
      <c r="B354" s="530" t="s">
        <v>2866</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2867</v>
      </c>
      <c r="C357" s="532"/>
      <c r="D357" s="533"/>
    </row>
    <row r="358" customFormat="false" ht="12.75" hidden="false" customHeight="false" outlineLevel="0" collapsed="false">
      <c r="A358" s="531" t="s">
        <v>1107</v>
      </c>
      <c r="B358" s="530" t="s">
        <v>2868</v>
      </c>
      <c r="C358" s="532"/>
      <c r="D358" s="533"/>
    </row>
    <row r="359" customFormat="false" ht="12.75" hidden="false" customHeight="false" outlineLevel="0" collapsed="false">
      <c r="A359" s="529" t="s">
        <v>1066</v>
      </c>
      <c r="B359" s="530" t="s">
        <v>2869</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2870</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2871</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2872</v>
      </c>
      <c r="C373" s="532"/>
      <c r="D373" s="533"/>
    </row>
    <row r="374" customFormat="false" ht="12.75" hidden="false" customHeight="false" outlineLevel="0" collapsed="false">
      <c r="A374" s="529" t="s">
        <v>1123</v>
      </c>
      <c r="B374" s="530" t="s">
        <v>2873</v>
      </c>
      <c r="C374" s="532"/>
      <c r="D374" s="533"/>
    </row>
    <row r="375" customFormat="false" ht="12.75" hidden="false" customHeight="false" outlineLevel="0" collapsed="false">
      <c r="A375" s="529" t="s">
        <v>1131</v>
      </c>
      <c r="B375" s="530" t="s">
        <v>2874</v>
      </c>
      <c r="C375" s="532"/>
      <c r="D375" s="533"/>
    </row>
    <row r="376" customFormat="false" ht="12.75" hidden="false" customHeight="false" outlineLevel="0" collapsed="false">
      <c r="A376" s="529" t="s">
        <v>1136</v>
      </c>
      <c r="B376" s="530" t="s">
        <v>2875</v>
      </c>
      <c r="C376" s="532"/>
      <c r="D376" s="533"/>
    </row>
    <row r="377" customFormat="false" ht="12.75" hidden="false" customHeight="false" outlineLevel="0" collapsed="false">
      <c r="A377" s="529" t="s">
        <v>1138</v>
      </c>
      <c r="B377" s="530" t="s">
        <v>2876</v>
      </c>
      <c r="C377" s="532"/>
      <c r="D377" s="533"/>
    </row>
    <row r="378" customFormat="false" ht="12.75" hidden="false" customHeight="false" outlineLevel="0" collapsed="false">
      <c r="A378" s="529" t="s">
        <v>1140</v>
      </c>
      <c r="B378" s="530" t="s">
        <v>2877</v>
      </c>
      <c r="C378" s="532"/>
      <c r="D378" s="533"/>
    </row>
    <row r="379" customFormat="false" ht="12.75" hidden="false" customHeight="false" outlineLevel="0" collapsed="false">
      <c r="A379" s="529" t="s">
        <v>1142</v>
      </c>
      <c r="B379" s="530" t="s">
        <v>2878</v>
      </c>
      <c r="C379" s="532"/>
      <c r="D379" s="533"/>
    </row>
    <row r="380" customFormat="false" ht="12.75" hidden="false" customHeight="false" outlineLevel="0" collapsed="false">
      <c r="A380" s="529" t="s">
        <v>1145</v>
      </c>
      <c r="B380" s="530" t="s">
        <v>2879</v>
      </c>
      <c r="C380" s="532"/>
      <c r="D380" s="533"/>
    </row>
    <row r="381" customFormat="false" ht="12.75" hidden="false" customHeight="false" outlineLevel="0" collapsed="false">
      <c r="A381" s="529" t="s">
        <v>1147</v>
      </c>
      <c r="B381" s="530" t="s">
        <v>2880</v>
      </c>
      <c r="C381" s="532"/>
      <c r="D381" s="533"/>
    </row>
    <row r="382" customFormat="false" ht="12.75" hidden="false" customHeight="false" outlineLevel="0" collapsed="false">
      <c r="A382" s="529" t="s">
        <v>1149</v>
      </c>
      <c r="B382" s="530" t="s">
        <v>2881</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2882</v>
      </c>
      <c r="C384" s="532"/>
      <c r="D384" s="533"/>
    </row>
    <row r="385" customFormat="false" ht="12.75" hidden="false" customHeight="false" outlineLevel="0" collapsed="false">
      <c r="A385" s="529" t="s">
        <v>1134</v>
      </c>
      <c r="B385" s="530" t="s">
        <v>2883</v>
      </c>
      <c r="C385" s="532"/>
      <c r="D385" s="533"/>
    </row>
    <row r="386" customFormat="false" ht="12.75" hidden="false" customHeight="false" outlineLevel="0" collapsed="false">
      <c r="A386" s="529" t="s">
        <v>1153</v>
      </c>
      <c r="B386" s="530" t="s">
        <v>2884</v>
      </c>
      <c r="C386" s="532"/>
      <c r="D386" s="533"/>
    </row>
    <row r="387" customFormat="false" ht="12.75" hidden="false" customHeight="false" outlineLevel="0" collapsed="false">
      <c r="A387" s="529" t="s">
        <v>1155</v>
      </c>
      <c r="B387" s="530" t="s">
        <v>2885</v>
      </c>
      <c r="C387" s="532"/>
      <c r="D387" s="533"/>
    </row>
    <row r="388" customFormat="false" ht="12.75" hidden="false" customHeight="false" outlineLevel="0" collapsed="false">
      <c r="A388" s="529" t="s">
        <v>1159</v>
      </c>
      <c r="B388" s="530" t="s">
        <v>2886</v>
      </c>
      <c r="C388" s="532"/>
      <c r="D388" s="533"/>
    </row>
    <row r="389" customFormat="false" ht="12.75" hidden="false" customHeight="false" outlineLevel="0" collapsed="false">
      <c r="A389" s="529" t="s">
        <v>1125</v>
      </c>
      <c r="B389" s="530" t="s">
        <v>2887</v>
      </c>
      <c r="C389" s="532"/>
      <c r="D389" s="533"/>
    </row>
    <row r="390" customFormat="false" ht="12.75" hidden="false" customHeight="false" outlineLevel="0" collapsed="false">
      <c r="A390" s="529" t="s">
        <v>1128</v>
      </c>
      <c r="B390" s="530" t="s">
        <v>2888</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2889</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2890</v>
      </c>
      <c r="C405" s="532"/>
      <c r="D405" s="533"/>
    </row>
    <row r="406" customFormat="false" ht="12.75" hidden="false" customHeight="false" outlineLevel="0" collapsed="false">
      <c r="A406" s="529" t="s">
        <v>1161</v>
      </c>
      <c r="B406" s="530" t="s">
        <v>2891</v>
      </c>
      <c r="C406" s="532"/>
      <c r="D406" s="533"/>
    </row>
    <row r="407" customFormat="false" ht="12.75" hidden="false" customHeight="false" outlineLevel="0" collapsed="false">
      <c r="A407" s="529" t="s">
        <v>2892</v>
      </c>
      <c r="B407" s="530" t="s">
        <v>1172</v>
      </c>
      <c r="C407" s="532"/>
      <c r="D407" s="533"/>
    </row>
    <row r="408" customFormat="false" ht="12.75" hidden="false" customHeight="false" outlineLevel="0" collapsed="false">
      <c r="A408" s="531" t="s">
        <v>1179</v>
      </c>
      <c r="B408" s="530" t="s">
        <v>2893</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2894</v>
      </c>
      <c r="C410" s="532"/>
      <c r="D410" s="533"/>
    </row>
    <row r="411" customFormat="false" ht="12.75" hidden="false" customHeight="false" outlineLevel="0" collapsed="false">
      <c r="A411" s="529" t="s">
        <v>1218</v>
      </c>
      <c r="B411" s="530" t="s">
        <v>2895</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2896</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2897</v>
      </c>
      <c r="C418" s="532"/>
      <c r="D418" s="533"/>
    </row>
    <row r="419" customFormat="false" ht="12.75" hidden="false" customHeight="false" outlineLevel="0" collapsed="false">
      <c r="A419" s="531" t="s">
        <v>1263</v>
      </c>
      <c r="B419" s="530" t="s">
        <v>2898</v>
      </c>
      <c r="C419" s="532"/>
      <c r="D419" s="533"/>
    </row>
    <row r="420" customFormat="false" ht="12.75" hidden="false" customHeight="false" outlineLevel="0" collapsed="false">
      <c r="A420" s="529" t="s">
        <v>1276</v>
      </c>
      <c r="B420" s="530" t="s">
        <v>2899</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2900</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2901</v>
      </c>
      <c r="C426" s="532"/>
      <c r="D426" s="533"/>
    </row>
    <row r="427" customFormat="false" ht="12.75" hidden="false" customHeight="false" outlineLevel="0" collapsed="false">
      <c r="A427" s="529" t="s">
        <v>1292</v>
      </c>
      <c r="B427" s="530" t="s">
        <v>2902</v>
      </c>
      <c r="C427" s="532"/>
      <c r="D427" s="533"/>
    </row>
    <row r="428" customFormat="false" ht="12.75" hidden="false" customHeight="false" outlineLevel="0" collapsed="false">
      <c r="A428" s="529" t="s">
        <v>1297</v>
      </c>
      <c r="B428" s="530" t="s">
        <v>2903</v>
      </c>
      <c r="C428" s="532"/>
      <c r="D428" s="533"/>
    </row>
    <row r="429" customFormat="false" ht="12.75" hidden="false" customHeight="false" outlineLevel="0" collapsed="false">
      <c r="A429" s="529" t="s">
        <v>1295</v>
      </c>
      <c r="B429" s="530" t="s">
        <v>2904</v>
      </c>
      <c r="C429" s="532"/>
      <c r="D429" s="533"/>
    </row>
    <row r="430" customFormat="false" ht="12.75" hidden="false" customHeight="false" outlineLevel="0" collapsed="false">
      <c r="A430" s="529" t="s">
        <v>1299</v>
      </c>
      <c r="B430" s="530" t="s">
        <v>2905</v>
      </c>
      <c r="C430" s="532"/>
      <c r="D430" s="533"/>
    </row>
    <row r="431" customFormat="false" ht="12.75" hidden="false" customHeight="false" outlineLevel="0" collapsed="false">
      <c r="A431" s="529" t="s">
        <v>1301</v>
      </c>
      <c r="B431" s="530" t="s">
        <v>2906</v>
      </c>
      <c r="C431" s="532"/>
      <c r="D431" s="533"/>
    </row>
    <row r="432" customFormat="false" ht="12.75" hidden="false" customHeight="false" outlineLevel="0" collapsed="false">
      <c r="A432" s="529" t="s">
        <v>1303</v>
      </c>
      <c r="B432" s="530" t="s">
        <v>2907</v>
      </c>
      <c r="C432" s="532"/>
      <c r="D432" s="533"/>
    </row>
    <row r="433" customFormat="false" ht="12.75" hidden="false" customHeight="false" outlineLevel="0" collapsed="false">
      <c r="A433" s="529" t="s">
        <v>1305</v>
      </c>
      <c r="B433" s="530" t="s">
        <v>2908</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2909</v>
      </c>
      <c r="C435" s="532"/>
      <c r="D435" s="533"/>
    </row>
    <row r="436" customFormat="false" ht="12.75" hidden="false" customHeight="false" outlineLevel="0" collapsed="false">
      <c r="A436" s="529" t="s">
        <v>1312</v>
      </c>
      <c r="B436" s="530" t="s">
        <v>2910</v>
      </c>
      <c r="C436" s="532"/>
      <c r="D436" s="533"/>
    </row>
    <row r="437" customFormat="false" ht="12.75" hidden="false" customHeight="false" outlineLevel="0" collapsed="false">
      <c r="A437" s="529" t="s">
        <v>1315</v>
      </c>
      <c r="B437" s="530" t="s">
        <v>2911</v>
      </c>
      <c r="C437" s="532"/>
      <c r="D437" s="533"/>
    </row>
    <row r="438" customFormat="false" ht="12.75" hidden="false" customHeight="false" outlineLevel="0" collapsed="false">
      <c r="A438" s="529" t="s">
        <v>1317</v>
      </c>
      <c r="B438" s="530" t="s">
        <v>2912</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2913</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2914</v>
      </c>
      <c r="C450" s="532"/>
      <c r="D450" s="533"/>
    </row>
    <row r="451" customFormat="false" ht="12.75" hidden="false" customHeight="false" outlineLevel="0" collapsed="false">
      <c r="A451" s="529" t="s">
        <v>1352</v>
      </c>
      <c r="B451" s="530" t="s">
        <v>2915</v>
      </c>
      <c r="C451" s="532"/>
      <c r="D451" s="533"/>
    </row>
    <row r="452" customFormat="false" ht="12.75" hidden="false" customHeight="false" outlineLevel="0" collapsed="false">
      <c r="A452" s="529" t="s">
        <v>1354</v>
      </c>
      <c r="B452" s="530" t="s">
        <v>2916</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2917</v>
      </c>
      <c r="C455" s="532"/>
      <c r="D455" s="533"/>
    </row>
    <row r="456" customFormat="false" ht="12.75" hidden="false" customHeight="false" outlineLevel="0" collapsed="false">
      <c r="A456" s="529" t="s">
        <v>1366</v>
      </c>
      <c r="B456" s="530" t="s">
        <v>2918</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2919</v>
      </c>
      <c r="C458" s="532"/>
      <c r="D458" s="533"/>
    </row>
    <row r="459" customFormat="false" ht="12.75" hidden="false" customHeight="false" outlineLevel="0" collapsed="false">
      <c r="A459" s="529" t="s">
        <v>1402</v>
      </c>
      <c r="B459" s="530" t="s">
        <v>2920</v>
      </c>
      <c r="C459" s="532"/>
      <c r="D459" s="533"/>
    </row>
    <row r="460" customFormat="false" ht="12.75" hidden="false" customHeight="false" outlineLevel="0" collapsed="false">
      <c r="A460" s="529" t="s">
        <v>1404</v>
      </c>
      <c r="B460" s="530" t="s">
        <v>2921</v>
      </c>
      <c r="C460" s="532"/>
      <c r="D460" s="533"/>
    </row>
    <row r="461" customFormat="false" ht="12.75" hidden="false" customHeight="false" outlineLevel="0" collapsed="false">
      <c r="A461" s="529" t="s">
        <v>1406</v>
      </c>
      <c r="B461" s="530" t="s">
        <v>2922</v>
      </c>
      <c r="C461" s="532"/>
      <c r="D461" s="533"/>
    </row>
    <row r="462" customFormat="false" ht="12.75" hidden="false" customHeight="false" outlineLevel="0" collapsed="false">
      <c r="A462" s="531" t="s">
        <v>1373</v>
      </c>
      <c r="B462" s="530" t="s">
        <v>2923</v>
      </c>
      <c r="C462" s="532"/>
      <c r="D462" s="533"/>
    </row>
    <row r="463" customFormat="false" ht="12.75" hidden="false" customHeight="false" outlineLevel="0" collapsed="false">
      <c r="A463" s="531" t="s">
        <v>1382</v>
      </c>
      <c r="B463" s="530" t="s">
        <v>2924</v>
      </c>
      <c r="C463" s="532"/>
      <c r="D463" s="533"/>
    </row>
    <row r="464" customFormat="false" ht="12.75" hidden="false" customHeight="false" outlineLevel="0" collapsed="false">
      <c r="A464" s="529" t="s">
        <v>1398</v>
      </c>
      <c r="B464" s="530" t="s">
        <v>2925</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2926</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2927</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2928</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2929</v>
      </c>
      <c r="C487" s="532"/>
      <c r="D487" s="533"/>
    </row>
    <row r="488" customFormat="false" ht="12.75" hidden="false" customHeight="false" outlineLevel="0" collapsed="false">
      <c r="A488" s="529" t="s">
        <v>1457</v>
      </c>
      <c r="B488" s="530" t="s">
        <v>2930</v>
      </c>
      <c r="C488" s="532"/>
      <c r="D488" s="533"/>
    </row>
    <row r="489" customFormat="false" ht="12.75" hidden="false" customHeight="false" outlineLevel="0" collapsed="false">
      <c r="A489" s="531" t="s">
        <v>1464</v>
      </c>
      <c r="B489" s="530" t="s">
        <v>2931</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2932</v>
      </c>
      <c r="C493" s="532"/>
      <c r="D493" s="533"/>
    </row>
    <row r="494" customFormat="false" ht="12.75" hidden="false" customHeight="false" outlineLevel="0" collapsed="false">
      <c r="A494" s="529" t="s">
        <v>1481</v>
      </c>
      <c r="B494" s="530" t="s">
        <v>2933</v>
      </c>
      <c r="C494" s="532"/>
      <c r="D494" s="533"/>
    </row>
    <row r="495" customFormat="false" ht="12.75" hidden="false" customHeight="false" outlineLevel="0" collapsed="false">
      <c r="A495" s="529" t="s">
        <v>1479</v>
      </c>
      <c r="B495" s="530" t="s">
        <v>2934</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2935</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2936</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2937</v>
      </c>
      <c r="C502" s="532"/>
      <c r="D502" s="533"/>
    </row>
    <row r="503" customFormat="false" ht="12.75" hidden="false" customHeight="false" outlineLevel="0" collapsed="false">
      <c r="A503" s="531" t="s">
        <v>1496</v>
      </c>
      <c r="B503" s="530" t="s">
        <v>2938</v>
      </c>
      <c r="C503" s="532"/>
      <c r="D503" s="533"/>
    </row>
    <row r="504" customFormat="false" ht="12.75" hidden="false" customHeight="false" outlineLevel="0" collapsed="false">
      <c r="A504" s="529" t="s">
        <v>1498</v>
      </c>
      <c r="B504" s="530" t="s">
        <v>2939</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2940</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2941</v>
      </c>
      <c r="C509" s="532"/>
      <c r="D509" s="533"/>
    </row>
    <row r="510" customFormat="false" ht="12.75" hidden="false" customHeight="false" outlineLevel="0" collapsed="false">
      <c r="A510" s="529" t="s">
        <v>1514</v>
      </c>
      <c r="B510" s="530" t="s">
        <v>2942</v>
      </c>
      <c r="C510" s="532"/>
      <c r="D510" s="533"/>
    </row>
    <row r="511" customFormat="false" ht="12.75" hidden="false" customHeight="false" outlineLevel="0" collapsed="false">
      <c r="A511" s="529" t="s">
        <v>1516</v>
      </c>
      <c r="B511" s="530" t="s">
        <v>2943</v>
      </c>
      <c r="C511" s="532"/>
      <c r="D511" s="533"/>
    </row>
    <row r="512" customFormat="false" ht="12.75" hidden="false" customHeight="false" outlineLevel="0" collapsed="false">
      <c r="A512" s="529" t="s">
        <v>1522</v>
      </c>
      <c r="B512" s="530" t="s">
        <v>2944</v>
      </c>
      <c r="C512" s="532"/>
      <c r="D512" s="533"/>
    </row>
    <row r="513" customFormat="false" ht="12.75" hidden="false" customHeight="false" outlineLevel="0" collapsed="false">
      <c r="A513" s="531" t="s">
        <v>1510</v>
      </c>
      <c r="B513" s="530" t="s">
        <v>2945</v>
      </c>
      <c r="C513" s="532"/>
      <c r="D513" s="533"/>
    </row>
    <row r="514" customFormat="false" ht="12.75" hidden="false" customHeight="false" outlineLevel="0" collapsed="false">
      <c r="A514" s="529" t="s">
        <v>1518</v>
      </c>
      <c r="B514" s="530" t="s">
        <v>2946</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2947</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2948</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2949</v>
      </c>
      <c r="C521" s="532"/>
      <c r="D521" s="533"/>
    </row>
    <row r="522" customFormat="false" ht="12.75" hidden="false" customHeight="false" outlineLevel="0" collapsed="false">
      <c r="A522" s="529" t="s">
        <v>1547</v>
      </c>
      <c r="B522" s="530" t="s">
        <v>2950</v>
      </c>
      <c r="C522" s="532"/>
      <c r="D522" s="533"/>
    </row>
    <row r="523" customFormat="false" ht="12.75" hidden="false" customHeight="false" outlineLevel="0" collapsed="false">
      <c r="A523" s="531" t="s">
        <v>1550</v>
      </c>
      <c r="B523" s="530" t="s">
        <v>2951</v>
      </c>
      <c r="C523" s="532"/>
      <c r="D523" s="533"/>
    </row>
    <row r="524" customFormat="false" ht="12.75" hidden="false" customHeight="false" outlineLevel="0" collapsed="false">
      <c r="A524" s="529" t="s">
        <v>1554</v>
      </c>
      <c r="B524" s="530" t="s">
        <v>2952</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2953</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2954</v>
      </c>
      <c r="C535" s="532"/>
      <c r="D535" s="533"/>
    </row>
    <row r="536" customFormat="false" ht="12.75" hidden="false" customHeight="false" outlineLevel="0" collapsed="false">
      <c r="A536" s="529" t="s">
        <v>1597</v>
      </c>
      <c r="B536" s="530" t="s">
        <v>2955</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2956</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2957</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2958</v>
      </c>
      <c r="C543" s="532"/>
      <c r="D543" s="533"/>
    </row>
    <row r="544" customFormat="false" ht="12.75" hidden="false" customHeight="false" outlineLevel="0" collapsed="false">
      <c r="A544" s="529" t="s">
        <v>1615</v>
      </c>
      <c r="B544" s="530" t="s">
        <v>2959</v>
      </c>
      <c r="C544" s="532"/>
      <c r="D544" s="533"/>
    </row>
    <row r="545" customFormat="false" ht="12.75" hidden="false" customHeight="false" outlineLevel="0" collapsed="false">
      <c r="A545" s="529" t="s">
        <v>1617</v>
      </c>
      <c r="B545" s="530" t="s">
        <v>2960</v>
      </c>
      <c r="C545" s="532"/>
      <c r="D545" s="533"/>
    </row>
    <row r="546" customFormat="false" ht="12.75" hidden="false" customHeight="false" outlineLevel="0" collapsed="false">
      <c r="A546" s="531" t="s">
        <v>1619</v>
      </c>
      <c r="B546" s="530" t="s">
        <v>2961</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2962</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2963</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2964</v>
      </c>
      <c r="C558" s="532"/>
      <c r="D558" s="533"/>
    </row>
    <row r="559" customFormat="false" ht="12.75" hidden="false" customHeight="false" outlineLevel="0" collapsed="false">
      <c r="A559" s="529" t="s">
        <v>1653</v>
      </c>
      <c r="B559" s="530" t="s">
        <v>2965</v>
      </c>
      <c r="C559" s="532"/>
      <c r="D559" s="533"/>
    </row>
    <row r="560" customFormat="false" ht="12.75" hidden="false" customHeight="false" outlineLevel="0" collapsed="false">
      <c r="A560" s="529" t="s">
        <v>1655</v>
      </c>
      <c r="B560" s="530" t="s">
        <v>2966</v>
      </c>
      <c r="C560" s="532"/>
      <c r="D560" s="533"/>
    </row>
    <row r="561" customFormat="false" ht="12.75" hidden="false" customHeight="false" outlineLevel="0" collapsed="false">
      <c r="A561" s="529" t="s">
        <v>1657</v>
      </c>
      <c r="B561" s="530" t="s">
        <v>2967</v>
      </c>
      <c r="C561" s="532"/>
      <c r="D561" s="533"/>
    </row>
    <row r="562" customFormat="false" ht="12.75" hidden="false" customHeight="false" outlineLevel="0" collapsed="false">
      <c r="A562" s="529" t="s">
        <v>1659</v>
      </c>
      <c r="B562" s="530" t="s">
        <v>2968</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2969</v>
      </c>
      <c r="C564" s="532"/>
      <c r="D564" s="533"/>
    </row>
    <row r="565" customFormat="false" ht="12.75" hidden="false" customHeight="false" outlineLevel="0" collapsed="false">
      <c r="A565" s="529" t="s">
        <v>1665</v>
      </c>
      <c r="B565" s="530" t="s">
        <v>2970</v>
      </c>
      <c r="C565" s="532"/>
      <c r="D565" s="533"/>
    </row>
    <row r="566" customFormat="false" ht="12.75" hidden="false" customHeight="false" outlineLevel="0" collapsed="false">
      <c r="A566" s="529" t="s">
        <v>1667</v>
      </c>
      <c r="B566" s="530" t="s">
        <v>2971</v>
      </c>
      <c r="C566" s="532"/>
      <c r="D566" s="533"/>
    </row>
    <row r="567" customFormat="false" ht="12.75" hidden="false" customHeight="false" outlineLevel="0" collapsed="false">
      <c r="A567" s="529" t="s">
        <v>1669</v>
      </c>
      <c r="B567" s="530" t="s">
        <v>2972</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2973</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2974</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2975</v>
      </c>
      <c r="C581" s="532"/>
      <c r="D581" s="533"/>
    </row>
    <row r="582" customFormat="false" ht="12.75" hidden="false" customHeight="false" outlineLevel="0" collapsed="false">
      <c r="A582" s="531" t="s">
        <v>1718</v>
      </c>
      <c r="B582" s="530" t="s">
        <v>2976</v>
      </c>
      <c r="C582" s="532"/>
      <c r="D582" s="533"/>
    </row>
    <row r="583" customFormat="false" ht="12.75" hidden="false" customHeight="false" outlineLevel="0" collapsed="false">
      <c r="A583" s="529" t="s">
        <v>1720</v>
      </c>
      <c r="B583" s="530" t="s">
        <v>2977</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2978</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2979</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2980</v>
      </c>
      <c r="C596" s="532"/>
      <c r="D596" s="533"/>
    </row>
    <row r="597" customFormat="false" ht="12.75" hidden="false" customHeight="false" outlineLevel="0" collapsed="false">
      <c r="A597" s="529" t="s">
        <v>1769</v>
      </c>
      <c r="B597" s="549" t="s">
        <v>2981</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2982</v>
      </c>
      <c r="C603" s="532"/>
      <c r="D603" s="533"/>
    </row>
    <row r="604" customFormat="false" ht="12.75" hidden="false" customHeight="false" outlineLevel="0" collapsed="false">
      <c r="A604" s="529" t="s">
        <v>1794</v>
      </c>
      <c r="B604" s="530" t="s">
        <v>2983</v>
      </c>
      <c r="C604" s="532"/>
      <c r="D604" s="533"/>
    </row>
    <row r="605" customFormat="false" ht="12.75" hidden="false" customHeight="false" outlineLevel="0" collapsed="false">
      <c r="A605" s="529" t="s">
        <v>1797</v>
      </c>
      <c r="B605" s="530" t="s">
        <v>2984</v>
      </c>
      <c r="C605" s="532"/>
      <c r="D605" s="533"/>
    </row>
    <row r="606" customFormat="false" ht="12.75" hidden="false" customHeight="false" outlineLevel="0" collapsed="false">
      <c r="A606" s="531" t="s">
        <v>1800</v>
      </c>
      <c r="B606" s="530" t="s">
        <v>2985</v>
      </c>
      <c r="C606" s="532"/>
      <c r="D606" s="533"/>
    </row>
    <row r="607" customFormat="false" ht="12.75" hidden="false" customHeight="false" outlineLevel="0" collapsed="false">
      <c r="A607" s="529" t="s">
        <v>1803</v>
      </c>
      <c r="B607" s="530" t="s">
        <v>2986</v>
      </c>
      <c r="C607" s="532"/>
      <c r="D607" s="533"/>
    </row>
    <row r="608" customFormat="false" ht="12.75" hidden="false" customHeight="false" outlineLevel="0" collapsed="false">
      <c r="A608" s="531" t="s">
        <v>1806</v>
      </c>
      <c r="B608" s="530" t="s">
        <v>2987</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2988</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2989</v>
      </c>
      <c r="C613" s="532"/>
      <c r="D613" s="533"/>
    </row>
    <row r="614" customFormat="false" ht="12.75" hidden="false" customHeight="false" outlineLevel="0" collapsed="false">
      <c r="A614" s="529" t="s">
        <v>1830</v>
      </c>
      <c r="B614" s="530" t="s">
        <v>2990</v>
      </c>
      <c r="C614" s="532"/>
      <c r="D614" s="533"/>
    </row>
    <row r="615" customFormat="false" ht="12.75" hidden="false" customHeight="false" outlineLevel="0" collapsed="false">
      <c r="A615" s="531" t="s">
        <v>1832</v>
      </c>
      <c r="B615" s="530" t="s">
        <v>2991</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2992</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2993</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2994</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2995</v>
      </c>
      <c r="C630" s="532"/>
      <c r="D630" s="533"/>
    </row>
    <row r="631" customFormat="false" ht="12.75" hidden="false" customHeight="false" outlineLevel="0" collapsed="false">
      <c r="A631" s="531" t="s">
        <v>1901</v>
      </c>
      <c r="B631" s="530" t="s">
        <v>2996</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2997</v>
      </c>
      <c r="C633" s="532"/>
      <c r="D633" s="533"/>
    </row>
    <row r="634" customFormat="false" ht="12.75" hidden="false" customHeight="false" outlineLevel="0" collapsed="false">
      <c r="A634" s="531" t="s">
        <v>1908</v>
      </c>
      <c r="B634" s="530" t="s">
        <v>2998</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2999</v>
      </c>
      <c r="C636" s="532"/>
      <c r="D636" s="533"/>
    </row>
    <row r="637" customFormat="false" ht="12.75" hidden="false" customHeight="false" outlineLevel="0" collapsed="false">
      <c r="A637" s="531" t="s">
        <v>1924</v>
      </c>
      <c r="B637" s="530" t="s">
        <v>3000</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3001</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3002</v>
      </c>
      <c r="C642" s="532"/>
      <c r="D642" s="533"/>
    </row>
    <row r="643" customFormat="false" ht="12.75" hidden="false" customHeight="false" outlineLevel="0" collapsed="false">
      <c r="A643" s="529" t="s">
        <v>1843</v>
      </c>
      <c r="B643" s="530" t="s">
        <v>3003</v>
      </c>
      <c r="C643" s="532"/>
      <c r="D643" s="533"/>
    </row>
    <row r="644" customFormat="false" ht="12.75" hidden="false" customHeight="false" outlineLevel="0" collapsed="false">
      <c r="A644" s="529" t="s">
        <v>1845</v>
      </c>
      <c r="B644" s="530" t="s">
        <v>3004</v>
      </c>
      <c r="C644" s="532"/>
      <c r="D644" s="533"/>
    </row>
    <row r="645" customFormat="false" ht="12.75" hidden="false" customHeight="false" outlineLevel="0" collapsed="false">
      <c r="A645" s="529" t="s">
        <v>1852</v>
      </c>
      <c r="B645" s="530" t="s">
        <v>3005</v>
      </c>
      <c r="C645" s="532"/>
      <c r="D645" s="533"/>
    </row>
    <row r="646" customFormat="false" ht="12.75" hidden="false" customHeight="false" outlineLevel="0" collapsed="false">
      <c r="A646" s="529" t="s">
        <v>1858</v>
      </c>
      <c r="B646" s="530" t="s">
        <v>3006</v>
      </c>
      <c r="C646" s="532"/>
      <c r="D646" s="533"/>
    </row>
    <row r="647" customFormat="false" ht="12.75" hidden="false" customHeight="false" outlineLevel="0" collapsed="false">
      <c r="A647" s="529" t="s">
        <v>1863</v>
      </c>
      <c r="B647" s="530" t="s">
        <v>3007</v>
      </c>
      <c r="C647" s="532"/>
      <c r="D647" s="533"/>
    </row>
    <row r="648" customFormat="false" ht="12.75" hidden="false" customHeight="false" outlineLevel="0" collapsed="false">
      <c r="A648" s="529" t="s">
        <v>1869</v>
      </c>
      <c r="B648" s="530" t="s">
        <v>3008</v>
      </c>
      <c r="C648" s="532"/>
      <c r="D648" s="533"/>
    </row>
    <row r="649" customFormat="false" ht="12.75" hidden="false" customHeight="false" outlineLevel="0" collapsed="false">
      <c r="A649" s="529" t="s">
        <v>1873</v>
      </c>
      <c r="B649" s="530" t="s">
        <v>3009</v>
      </c>
      <c r="C649" s="532"/>
      <c r="D649" s="533"/>
    </row>
    <row r="650" customFormat="false" ht="12.75" hidden="false" customHeight="false" outlineLevel="0" collapsed="false">
      <c r="A650" s="529" t="s">
        <v>1878</v>
      </c>
      <c r="B650" s="530" t="s">
        <v>3010</v>
      </c>
      <c r="C650" s="532"/>
      <c r="D650" s="533"/>
    </row>
    <row r="651" customFormat="false" ht="12.75" hidden="false" customHeight="false" outlineLevel="0" collapsed="false">
      <c r="A651" s="529" t="s">
        <v>1884</v>
      </c>
      <c r="B651" s="530" t="s">
        <v>3011</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3012</v>
      </c>
      <c r="C653" s="532"/>
      <c r="D653" s="533"/>
    </row>
    <row r="654" customFormat="false" ht="12.75" hidden="false" customHeight="false" outlineLevel="0" collapsed="false">
      <c r="A654" s="529" t="s">
        <v>1917</v>
      </c>
      <c r="B654" s="530" t="s">
        <v>3013</v>
      </c>
      <c r="C654" s="532"/>
      <c r="D654" s="533"/>
    </row>
    <row r="655" customFormat="false" ht="12.75" hidden="false" customHeight="false" outlineLevel="0" collapsed="false">
      <c r="A655" s="529" t="s">
        <v>1922</v>
      </c>
      <c r="B655" s="530" t="s">
        <v>3014</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3015</v>
      </c>
      <c r="C657" s="532"/>
      <c r="D657" s="533"/>
    </row>
    <row r="658" customFormat="false" ht="12.75" hidden="false" customHeight="false" outlineLevel="0" collapsed="false">
      <c r="A658" s="529" t="s">
        <v>1933</v>
      </c>
      <c r="B658" s="530" t="s">
        <v>3016</v>
      </c>
      <c r="C658" s="532"/>
      <c r="D658" s="533"/>
    </row>
    <row r="659" customFormat="false" ht="12.75" hidden="false" customHeight="false" outlineLevel="0" collapsed="false">
      <c r="A659" s="529" t="s">
        <v>1938</v>
      </c>
      <c r="B659" s="530" t="s">
        <v>3017</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3018</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3019</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3020</v>
      </c>
      <c r="C669" s="532"/>
      <c r="D669" s="533"/>
    </row>
    <row r="670" customFormat="false" ht="12.75" hidden="false" customHeight="false" outlineLevel="0" collapsed="false">
      <c r="A670" s="529" t="s">
        <v>1966</v>
      </c>
      <c r="B670" s="530" t="s">
        <v>3021</v>
      </c>
      <c r="C670" s="532"/>
      <c r="D670" s="533"/>
    </row>
    <row r="671" customFormat="false" ht="12.75" hidden="false" customHeight="false" outlineLevel="0" collapsed="false">
      <c r="A671" s="529" t="s">
        <v>1971</v>
      </c>
      <c r="B671" s="530" t="s">
        <v>3022</v>
      </c>
      <c r="C671" s="532"/>
      <c r="D671" s="533"/>
    </row>
    <row r="672" customFormat="false" ht="12.75" hidden="false" customHeight="false" outlineLevel="0" collapsed="false">
      <c r="A672" s="529" t="s">
        <v>1975</v>
      </c>
      <c r="B672" s="530" t="s">
        <v>3023</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3024</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3025</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3026</v>
      </c>
      <c r="C678" s="532"/>
      <c r="D678" s="533"/>
    </row>
    <row r="679" customFormat="false" ht="12.75" hidden="false" customHeight="false" outlineLevel="0" collapsed="false">
      <c r="A679" s="531" t="s">
        <v>2017</v>
      </c>
      <c r="B679" s="530" t="s">
        <v>3027</v>
      </c>
      <c r="C679" s="532"/>
      <c r="D679" s="533"/>
    </row>
    <row r="680" customFormat="false" ht="12.75" hidden="false" customHeight="false" outlineLevel="0" collapsed="false">
      <c r="A680" s="531" t="s">
        <v>2051</v>
      </c>
      <c r="B680" s="530" t="s">
        <v>3028</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3029</v>
      </c>
      <c r="C683" s="532"/>
      <c r="D683" s="533"/>
    </row>
    <row r="684" customFormat="false" ht="12.75" hidden="false" customHeight="false" outlineLevel="0" collapsed="false">
      <c r="A684" s="531" t="s">
        <v>2013</v>
      </c>
      <c r="B684" s="530" t="s">
        <v>3030</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3031</v>
      </c>
      <c r="C688" s="532"/>
      <c r="D688" s="533"/>
    </row>
    <row r="689" customFormat="false" ht="12.75" hidden="false" customHeight="false" outlineLevel="0" collapsed="false">
      <c r="A689" s="531" t="s">
        <v>2033</v>
      </c>
      <c r="B689" s="530" t="s">
        <v>3032</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3033</v>
      </c>
      <c r="C691" s="532"/>
      <c r="D691" s="533"/>
    </row>
    <row r="692" customFormat="false" ht="12.75" hidden="false" customHeight="false" outlineLevel="0" collapsed="false">
      <c r="A692" s="529" t="s">
        <v>2030</v>
      </c>
      <c r="B692" s="530" t="s">
        <v>3034</v>
      </c>
      <c r="C692" s="532"/>
      <c r="D692" s="533"/>
    </row>
    <row r="693" customFormat="false" ht="12.75" hidden="false" customHeight="false" outlineLevel="0" collapsed="false">
      <c r="A693" s="529" t="s">
        <v>2035</v>
      </c>
      <c r="B693" s="530" t="s">
        <v>3035</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3036</v>
      </c>
      <c r="C695" s="532"/>
      <c r="D695" s="533"/>
    </row>
    <row r="696" customFormat="false" ht="12.75" hidden="false" customHeight="false" outlineLevel="0" collapsed="false">
      <c r="A696" s="529" t="s">
        <v>2044</v>
      </c>
      <c r="B696" s="530" t="s">
        <v>3037</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3038</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3039</v>
      </c>
      <c r="C702" s="532"/>
      <c r="D702" s="533"/>
    </row>
    <row r="703" customFormat="false" ht="12.75" hidden="false" customHeight="false" outlineLevel="0" collapsed="false">
      <c r="A703" s="529" t="s">
        <v>2015</v>
      </c>
      <c r="B703" s="530" t="s">
        <v>3040</v>
      </c>
      <c r="C703" s="532"/>
      <c r="D703" s="533"/>
    </row>
    <row r="704" customFormat="false" ht="12.75" hidden="false" customHeight="false" outlineLevel="0" collapsed="false">
      <c r="A704" s="531" t="s">
        <v>2057</v>
      </c>
      <c r="B704" s="530" t="s">
        <v>3041</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3042</v>
      </c>
      <c r="C706" s="532"/>
      <c r="D706" s="533"/>
    </row>
    <row r="707" customFormat="false" ht="12.75" hidden="false" customHeight="false" outlineLevel="0" collapsed="false">
      <c r="A707" s="529" t="s">
        <v>2009</v>
      </c>
      <c r="B707" s="530" t="s">
        <v>3043</v>
      </c>
      <c r="C707" s="532"/>
      <c r="D707" s="533"/>
    </row>
    <row r="708" customFormat="false" ht="12.75" hidden="false" customHeight="false" outlineLevel="0" collapsed="false">
      <c r="A708" s="529" t="s">
        <v>2011</v>
      </c>
      <c r="B708" s="530" t="s">
        <v>3044</v>
      </c>
      <c r="C708" s="532"/>
      <c r="D708" s="533"/>
    </row>
    <row r="709" customFormat="false" ht="12.75" hidden="false" customHeight="false" outlineLevel="0" collapsed="false">
      <c r="A709" s="529" t="s">
        <v>2019</v>
      </c>
      <c r="B709" s="530" t="s">
        <v>3045</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3046</v>
      </c>
      <c r="C711" s="532"/>
      <c r="D711" s="533"/>
    </row>
    <row r="712" customFormat="false" ht="12.75" hidden="false" customHeight="false" outlineLevel="0" collapsed="false">
      <c r="A712" s="529" t="s">
        <v>2088</v>
      </c>
      <c r="B712" s="530" t="s">
        <v>3047</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3048</v>
      </c>
      <c r="C715" s="532"/>
      <c r="D715" s="533"/>
    </row>
    <row r="716" customFormat="false" ht="12.75" hidden="false" customHeight="false" outlineLevel="0" collapsed="false">
      <c r="A716" s="553" t="s">
        <v>2069</v>
      </c>
      <c r="B716" s="530" t="s">
        <v>3049</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3050</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3051</v>
      </c>
      <c r="C720" s="532"/>
      <c r="D720" s="533"/>
    </row>
    <row r="721" customFormat="false" ht="12.75" hidden="false" customHeight="false" outlineLevel="0" collapsed="false">
      <c r="A721" s="553" t="s">
        <v>2111</v>
      </c>
      <c r="B721" s="530" t="s">
        <v>3052</v>
      </c>
      <c r="C721" s="532"/>
      <c r="D721" s="533"/>
    </row>
    <row r="722" customFormat="false" ht="12.75" hidden="false" customHeight="false" outlineLevel="0" collapsed="false">
      <c r="A722" s="553" t="s">
        <v>2117</v>
      </c>
      <c r="B722" s="530" t="s">
        <v>3053</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3054</v>
      </c>
      <c r="C725" s="532"/>
      <c r="D725" s="533"/>
    </row>
    <row r="726" customFormat="false" ht="12.75" hidden="false" customHeight="false" outlineLevel="0" collapsed="false">
      <c r="A726" s="531" t="s">
        <v>2131</v>
      </c>
      <c r="B726" s="530" t="s">
        <v>3055</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3056</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3057</v>
      </c>
      <c r="C730" s="532"/>
      <c r="D730" s="533"/>
    </row>
    <row r="731" customFormat="false" ht="12.75" hidden="false" customHeight="false" outlineLevel="0" collapsed="false">
      <c r="A731" s="529" t="s">
        <v>2149</v>
      </c>
      <c r="B731" s="530" t="s">
        <v>3058</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3059</v>
      </c>
      <c r="C736" s="532"/>
      <c r="D736" s="533"/>
    </row>
    <row r="737" customFormat="false" ht="12.75" hidden="false" customHeight="false" outlineLevel="0" collapsed="false">
      <c r="A737" s="529" t="s">
        <v>2161</v>
      </c>
      <c r="B737" s="530" t="s">
        <v>3060</v>
      </c>
      <c r="C737" s="532"/>
      <c r="D737" s="533"/>
    </row>
    <row r="738" customFormat="false" ht="12.75" hidden="false" customHeight="false" outlineLevel="0" collapsed="false">
      <c r="A738" s="529" t="s">
        <v>2163</v>
      </c>
      <c r="B738" s="530" t="s">
        <v>3061</v>
      </c>
      <c r="C738" s="532"/>
      <c r="D738" s="533"/>
    </row>
    <row r="739" customFormat="false" ht="12.75" hidden="false" customHeight="false" outlineLevel="0" collapsed="false">
      <c r="A739" s="529" t="s">
        <v>2165</v>
      </c>
      <c r="B739" s="530" t="s">
        <v>3062</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3063</v>
      </c>
      <c r="C747" s="532"/>
      <c r="D747" s="533"/>
    </row>
    <row r="748" customFormat="false" ht="12.75" hidden="false" customHeight="false" outlineLevel="0" collapsed="false">
      <c r="A748" s="529" t="s">
        <v>2183</v>
      </c>
      <c r="B748" s="530" t="s">
        <v>3064</v>
      </c>
      <c r="C748" s="532"/>
      <c r="D748" s="533"/>
    </row>
    <row r="749" customFormat="false" ht="12.75" hidden="false" customHeight="false" outlineLevel="0" collapsed="false">
      <c r="A749" s="529" t="s">
        <v>2185</v>
      </c>
      <c r="B749" s="530" t="s">
        <v>3065</v>
      </c>
      <c r="C749" s="532"/>
      <c r="D749" s="533"/>
    </row>
    <row r="750" customFormat="false" ht="12.75" hidden="false" customHeight="false" outlineLevel="0" collapsed="false">
      <c r="A750" s="529" t="s">
        <v>2187</v>
      </c>
      <c r="B750" s="530" t="s">
        <v>3066</v>
      </c>
      <c r="C750" s="532"/>
      <c r="D750" s="533"/>
    </row>
    <row r="751" customFormat="false" ht="12.75" hidden="false" customHeight="false" outlineLevel="0" collapsed="false">
      <c r="A751" s="529" t="s">
        <v>2189</v>
      </c>
      <c r="B751" s="530" t="s">
        <v>3067</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3068</v>
      </c>
      <c r="C754" s="532"/>
      <c r="D754" s="533"/>
    </row>
    <row r="755" customFormat="false" ht="12.75" hidden="false" customHeight="false" outlineLevel="0" collapsed="false">
      <c r="A755" s="529" t="s">
        <v>2193</v>
      </c>
      <c r="B755" s="530" t="s">
        <v>3069</v>
      </c>
      <c r="C755" s="532"/>
      <c r="D755" s="533"/>
    </row>
    <row r="756" customFormat="false" ht="12.75" hidden="false" customHeight="false" outlineLevel="0" collapsed="false">
      <c r="A756" s="529" t="s">
        <v>2195</v>
      </c>
      <c r="B756" s="530" t="s">
        <v>3070</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3071</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3072</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3073</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3074</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3075</v>
      </c>
      <c r="C772" s="532"/>
      <c r="D772" s="533"/>
    </row>
    <row r="773" customFormat="false" ht="12.75" hidden="false" customHeight="false" outlineLevel="0" collapsed="false">
      <c r="A773" s="531" t="s">
        <v>2265</v>
      </c>
      <c r="B773" s="530" t="s">
        <v>3076</v>
      </c>
      <c r="C773" s="532"/>
      <c r="D773" s="533"/>
    </row>
    <row r="774" customFormat="false" ht="12.75" hidden="false" customHeight="false" outlineLevel="0" collapsed="false">
      <c r="A774" s="531" t="s">
        <v>2267</v>
      </c>
      <c r="B774" s="530" t="s">
        <v>3077</v>
      </c>
      <c r="C774" s="532"/>
      <c r="D774" s="533"/>
    </row>
    <row r="775" customFormat="false" ht="12.75" hidden="false" customHeight="false" outlineLevel="0" collapsed="false">
      <c r="A775" s="529" t="s">
        <v>2269</v>
      </c>
      <c r="B775" s="530" t="s">
        <v>3078</v>
      </c>
      <c r="C775" s="532"/>
      <c r="D775" s="533"/>
    </row>
    <row r="776" customFormat="false" ht="12.75" hidden="false" customHeight="false" outlineLevel="0" collapsed="false">
      <c r="A776" s="529" t="s">
        <v>2274</v>
      </c>
      <c r="B776" s="530" t="s">
        <v>3079</v>
      </c>
      <c r="C776" s="532"/>
      <c r="D776" s="533"/>
    </row>
    <row r="777" customFormat="false" ht="12.75" hidden="false" customHeight="false" outlineLevel="0" collapsed="false">
      <c r="A777" s="529" t="s">
        <v>2250</v>
      </c>
      <c r="B777" s="530" t="s">
        <v>3080</v>
      </c>
      <c r="C777" s="532"/>
      <c r="D777" s="533"/>
    </row>
    <row r="778" customFormat="false" ht="12.75" hidden="false" customHeight="false" outlineLevel="0" collapsed="false">
      <c r="A778" s="529" t="s">
        <v>2254</v>
      </c>
      <c r="B778" s="530" t="s">
        <v>3081</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3082</v>
      </c>
      <c r="C782" s="532"/>
      <c r="D782" s="533"/>
    </row>
    <row r="783" customFormat="false" ht="12.75" hidden="false" customHeight="false" outlineLevel="0" collapsed="false">
      <c r="A783" s="531" t="s">
        <v>2272</v>
      </c>
      <c r="B783" s="530" t="s">
        <v>3083</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3084</v>
      </c>
      <c r="C791" s="532"/>
      <c r="D791" s="533"/>
    </row>
    <row r="792" customFormat="false" ht="12.75" hidden="false" customHeight="false" outlineLevel="0" collapsed="false">
      <c r="A792" s="529" t="s">
        <v>2311</v>
      </c>
      <c r="B792" s="530" t="s">
        <v>3085</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3086</v>
      </c>
      <c r="C799" s="532"/>
      <c r="D799" s="533"/>
    </row>
    <row r="800" customFormat="false" ht="12.75" hidden="false" customHeight="false" outlineLevel="0" collapsed="false">
      <c r="A800" s="531" t="s">
        <v>3087</v>
      </c>
      <c r="B800" s="530" t="s">
        <v>3088</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3089</v>
      </c>
      <c r="C804" s="532"/>
      <c r="D804" s="533"/>
    </row>
    <row r="805" customFormat="false" ht="12.75" hidden="false" customHeight="false" outlineLevel="0" collapsed="false">
      <c r="A805" s="531" t="s">
        <v>2343</v>
      </c>
      <c r="B805" s="530" t="s">
        <v>3090</v>
      </c>
      <c r="C805" s="532"/>
      <c r="D805" s="533"/>
    </row>
    <row r="806" customFormat="false" ht="12.75" hidden="false" customHeight="false" outlineLevel="0" collapsed="false">
      <c r="A806" s="529" t="s">
        <v>2350</v>
      </c>
      <c r="B806" s="530" t="s">
        <v>3091</v>
      </c>
      <c r="C806" s="532"/>
      <c r="D806" s="533"/>
    </row>
    <row r="807" customFormat="false" ht="12.75" hidden="false" customHeight="false" outlineLevel="0" collapsed="false">
      <c r="A807" s="529" t="s">
        <v>2352</v>
      </c>
      <c r="B807" s="530" t="s">
        <v>3092</v>
      </c>
      <c r="C807" s="532"/>
      <c r="D807" s="533"/>
    </row>
    <row r="808" customFormat="false" ht="12.75" hidden="false" customHeight="false" outlineLevel="0" collapsed="false">
      <c r="A808" s="529" t="s">
        <v>2337</v>
      </c>
      <c r="B808" s="530" t="s">
        <v>3093</v>
      </c>
      <c r="C808" s="532"/>
      <c r="D808" s="533"/>
    </row>
    <row r="809" customFormat="false" ht="12.75" hidden="false" customHeight="false" outlineLevel="0" collapsed="false">
      <c r="A809" s="529" t="s">
        <v>2339</v>
      </c>
      <c r="B809" s="530" t="s">
        <v>3094</v>
      </c>
      <c r="C809" s="532"/>
      <c r="D809" s="533"/>
    </row>
    <row r="810" customFormat="false" ht="12.75" hidden="false" customHeight="false" outlineLevel="0" collapsed="false">
      <c r="A810" s="529" t="s">
        <v>2341</v>
      </c>
      <c r="B810" s="530" t="s">
        <v>3095</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3096</v>
      </c>
      <c r="C814" s="532"/>
      <c r="D814" s="533"/>
    </row>
    <row r="815" customFormat="false" ht="12.75" hidden="false" customHeight="false" outlineLevel="0" collapsed="false">
      <c r="A815" s="529" t="s">
        <v>2406</v>
      </c>
      <c r="B815" s="530" t="s">
        <v>3097</v>
      </c>
      <c r="C815" s="532"/>
      <c r="D815" s="533"/>
    </row>
    <row r="816" customFormat="false" ht="12.75" hidden="false" customHeight="false" outlineLevel="0" collapsed="false">
      <c r="A816" s="529" t="s">
        <v>2359</v>
      </c>
      <c r="B816" s="530" t="s">
        <v>3098</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3099</v>
      </c>
      <c r="C818" s="532"/>
      <c r="D818" s="533"/>
    </row>
    <row r="819" customFormat="false" ht="12.75" hidden="false" customHeight="false" outlineLevel="0" collapsed="false">
      <c r="A819" s="529" t="s">
        <v>2378</v>
      </c>
      <c r="B819" s="530" t="s">
        <v>3100</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3101</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3102</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3103</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3104</v>
      </c>
      <c r="C831" s="532"/>
      <c r="D831" s="533"/>
    </row>
    <row r="832" customFormat="false" ht="12.75" hidden="false" customHeight="false" outlineLevel="0" collapsed="false">
      <c r="A832" s="529" t="s">
        <v>2417</v>
      </c>
      <c r="B832" s="530" t="s">
        <v>3105</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3106</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3107</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3108</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3109</v>
      </c>
      <c r="C841" s="532"/>
      <c r="D841" s="533"/>
    </row>
    <row r="842" customFormat="false" ht="12.75" hidden="false" customHeight="false" outlineLevel="0" collapsed="false">
      <c r="A842" s="529" t="s">
        <v>2441</v>
      </c>
      <c r="B842" s="530" t="s">
        <v>3110</v>
      </c>
      <c r="C842" s="532"/>
      <c r="D842" s="533"/>
    </row>
    <row r="843" customFormat="false" ht="12.75" hidden="false" customHeight="false" outlineLevel="0" collapsed="false">
      <c r="A843" s="529" t="s">
        <v>2445</v>
      </c>
      <c r="B843" s="530" t="s">
        <v>3111</v>
      </c>
      <c r="C843" s="532"/>
      <c r="D843" s="533"/>
    </row>
    <row r="844" customFormat="false" ht="12.75" hidden="false" customHeight="false" outlineLevel="0" collapsed="false">
      <c r="A844" s="531" t="s">
        <v>2451</v>
      </c>
      <c r="B844" s="530" t="s">
        <v>3112</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3113</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3114</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3115</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3116</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3117</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3118</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3119</v>
      </c>
      <c r="C869" s="532"/>
      <c r="D869" s="533"/>
    </row>
    <row r="870" customFormat="false" ht="12.75" hidden="false" customHeight="false" outlineLevel="0" collapsed="false">
      <c r="A870" s="529" t="s">
        <v>2520</v>
      </c>
      <c r="B870" s="530" t="s">
        <v>3120</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3121</v>
      </c>
    </row>
    <row r="883" customFormat="false" ht="12.75" hidden="false" customHeight="false" outlineLevel="0" collapsed="false">
      <c r="A883" s="529" t="s">
        <v>2549</v>
      </c>
      <c r="B883" s="530" t="s">
        <v>3122</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3123</v>
      </c>
    </row>
    <row r="887" customFormat="false" ht="12.75" hidden="false" customHeight="false" outlineLevel="0" collapsed="false">
      <c r="A887" s="531" t="s">
        <v>2558</v>
      </c>
      <c r="B887" s="530" t="s">
        <v>3124</v>
      </c>
    </row>
    <row r="888" customFormat="false" ht="12.75" hidden="false" customHeight="false" outlineLevel="0" collapsed="false">
      <c r="A888" s="529" t="s">
        <v>2560</v>
      </c>
      <c r="B888" s="530" t="s">
        <v>3125</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3126</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3127</v>
      </c>
    </row>
    <row r="895" customFormat="false" ht="12.75" hidden="false" customHeight="false" outlineLevel="0" collapsed="false">
      <c r="A895" s="529" t="s">
        <v>2576</v>
      </c>
      <c r="B895" s="530" t="s">
        <v>3128</v>
      </c>
    </row>
    <row r="896" customFormat="false" ht="12.75" hidden="false" customHeight="false" outlineLevel="0" collapsed="false">
      <c r="A896" s="529" t="s">
        <v>2578</v>
      </c>
      <c r="B896" s="530" t="s">
        <v>3129</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IMBERT Loïc</cp:lastModifiedBy>
  <cp:lastPrinted>2006-07-12T18:54:47Z</cp:lastPrinted>
  <dcterms:modified xsi:type="dcterms:W3CDTF">2013-10-15T10:04:41Z</dcterms:modified>
  <cp:revision>0</cp:revision>
  <dc:subject/>
  <dc:title>Feuille d'aide au calcul de l'IBMR</dc:title>
</cp:coreProperties>
</file>