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8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<sst xmlns="http://schemas.openxmlformats.org/spreadsheetml/2006/main" count="6477" uniqueCount="5303">
  <si>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</si>
  <si>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</si>
  <si>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</si>
  <si>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</si>
  <si>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</si>
  <si>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</si>
  <si>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</si>
  <si>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</si>
  <si>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</si>
  <si>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</si>
  <si>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</si>
  <si>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</si>
  <si>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</si>
  <si>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</si>
  <si>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</si>
  <si>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</si>
  <si>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</si>
  <si>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</si>
  <si>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</si>
  <si>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</si>
  <si>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</si>
  <si>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</si>
  <si>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</si>
  <si>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</si>
  <si>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</si>
  <si>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</si>
  <si>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</si>
  <si>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</si>
  <si>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</si>
  <si>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</si>
  <si>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</si>
  <si>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</si>
  <si>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</si>
  <si>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</si>
  <si>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</si>
  <si>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</si>
  <si>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</si>
  <si>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</si>
  <si>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</si>
  <si>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</si>
  <si>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</si>
  <si>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</si>
  <si>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</si>
  <si>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</si>
  <si>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</si>
  <si>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</si>
  <si>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</si>
  <si>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</si>
  <si>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</si>
  <si>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</si>
  <si>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</si>
  <si>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</si>
  <si>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</si>
  <si>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</si>
  <si>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</si>
  <si>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</si>
  <si>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</si>
  <si>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</si>
  <si>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</si>
  <si>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</si>
  <si>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</si>
  <si>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</si>
  <si>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</si>
  <si>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</si>
  <si>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</si>
  <si>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</si>
  <si>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</si>
  <si>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</si>
  <si>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</si>
  <si>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</si>
  <si>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</si>
  <si>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</si>
  <si>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</si>
  <si>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</si>
  <si>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</si>
  <si>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</si>
  <si>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</si>
  <si>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</si>
  <si>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</si>
  <si>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</si>
  <si>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</si>
  <si>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</si>
  <si>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</si>
  <si>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</si>
  <si>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</si>
  <si>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</si>
  <si>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</si>
  <si>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</si>
  <si>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</si>
  <si>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</si>
  <si>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</si>
  <si>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</si>
  <si>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</si>
  <si>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</si>
  <si>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</si>
  <si>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</si>
  <si>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</si>
  <si>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</si>
  <si>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</si>
  <si>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</si>
  <si>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</si>
  <si>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</si>
  <si>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</si>
  <si>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</si>
  <si>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</si>
  <si>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</si>
  <si>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</si>
  <si>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</si>
  <si>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</si>
  <si>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</si>
  <si>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</si>
  <si>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</si>
  <si>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</si>
  <si>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</si>
  <si>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</si>
  <si>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</si>
  <si>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</si>
  <si>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</si>
  <si>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</si>
  <si>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</si>
  <si>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</si>
  <si>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</si>
  <si>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</si>
  <si>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</si>
  <si>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</si>
  <si>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</si>
  <si>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</si>
  <si>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</si>
  <si>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</si>
  <si>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</si>
  <si>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</si>
  <si>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</si>
  <si>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</si>
  <si>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</si>
  <si>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</si>
  <si>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</si>
  <si>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</si>
  <si>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</si>
  <si>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</si>
  <si>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</si>
  <si>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</si>
  <si>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</si>
  <si>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</si>
  <si>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</si>
  <si>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</si>
  <si>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</si>
  <si>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</si>
  <si>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</si>
  <si>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</si>
  <si>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</si>
  <si>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</si>
  <si>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</si>
  <si>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</si>
  <si>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</si>
  <si>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</si>
  <si>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</si>
  <si>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</si>
  <si>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</si>
  <si>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</si>
  <si>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</si>
  <si>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</si>
  <si>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</si>
  <si>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</si>
  <si>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</si>
  <si>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</si>
  <si>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</si>
  <si>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</si>
  <si>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</si>
  <si>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</si>
  <si>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</si>
  <si>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</si>
  <si>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</si>
  <si>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</si>
  <si>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</si>
  <si>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</si>
  <si>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</si>
  <si>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</si>
  <si>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</si>
  <si>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</si>
  <si>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</si>
  <si>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</si>
  <si>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</si>
  <si>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</si>
  <si>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</si>
  <si>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</si>
  <si>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</si>
  <si>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</si>
  <si>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</si>
  <si>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</si>
  <si>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</si>
  <si>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</si>
  <si>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</si>
  <si>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</si>
  <si>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</si>
  <si>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</si>
  <si>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</si>
  <si>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</si>
  <si>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</si>
  <si>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</si>
  <si>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</si>
  <si>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</si>
  <si>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</si>
  <si>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</si>
  <si>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</si>
  <si>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</si>
  <si>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</si>
  <si>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</si>
  <si>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</si>
  <si>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</si>
  <si>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</si>
  <si>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</si>
  <si>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</si>
  <si>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</si>
  <si>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</si>
  <si>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</si>
  <si>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</si>
  <si>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</si>
  <si>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</si>
  <si>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</si>
  <si>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</si>
  <si>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</si>
  <si>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</si>
  <si>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</si>
  <si>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</si>
  <si>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</si>
  <si>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</si>
  <si>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</si>
  <si>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</si>
  <si>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</si>
  <si>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</si>
  <si>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</si>
  <si>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</si>
  <si>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</si>
  <si>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</si>
  <si>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</si>
  <si>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</si>
  <si>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</si>
  <si>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</si>
  <si>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</si>
  <si>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</si>
  <si>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</si>
  <si>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</si>
  <si>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</si>
  <si>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</si>
  <si>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</si>
  <si>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</si>
  <si>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</si>
  <si>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</si>
  <si>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</si>
  <si>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</si>
  <si>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</si>
  <si>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</si>
  <si>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</si>
  <si>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</si>
  <si>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</si>
  <si>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</si>
  <si>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</si>
  <si>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</si>
  <si>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</si>
  <si>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</si>
  <si>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</si>
  <si>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</si>
  <si>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</si>
  <si>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</si>
  <si>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</si>
  <si>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</si>
  <si>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</si>
  <si>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</si>
  <si>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</si>
  <si>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</si>
  <si>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</si>
  <si>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</si>
  <si>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</si>
  <si>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</si>
  <si>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</si>
  <si>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</si>
  <si>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</si>
  <si>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</si>
  <si>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</si>
  <si>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</si>
  <si>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</si>
  <si>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</si>
  <si>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</si>
  <si>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</si>
  <si>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</si>
  <si>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</si>
  <si>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</si>
  <si>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</si>
  <si>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</si>
  <si>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</si>
  <si>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</si>
  <si>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</si>
  <si>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</si>
  <si>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</si>
  <si>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</si>
  <si>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</si>
  <si>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</si>
  <si>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</si>
  <si>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</si>
  <si>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</si>
  <si>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</si>
  <si>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</si>
  <si>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</si>
  <si>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</si>
  <si>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</si>
  <si>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</si>
  <si>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</si>
  <si>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</si>
  <si>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</si>
  <si>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</si>
  <si>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</si>
  <si>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</si>
  <si>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</si>
  <si>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</si>
  <si>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</si>
  <si>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</si>
  <si>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</si>
  <si>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</si>
  <si>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</si>
  <si>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</si>
  <si>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</si>
  <si>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</si>
  <si>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</si>
  <si>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</si>
  <si>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</si>
  <si>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</si>
  <si>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</si>
  <si>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</si>
  <si>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</si>
  <si>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</si>
  <si>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</si>
  <si>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</si>
  <si>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</si>
  <si>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</si>
  <si>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</si>
  <si>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</si>
  <si>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</si>
  <si>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</si>
  <si>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</si>
  <si>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</si>
  <si>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</si>
  <si>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</si>
  <si>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</si>
  <si>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</si>
  <si>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</si>
  <si>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</si>
  <si>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</si>
  <si>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</si>
  <si>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</si>
  <si>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</si>
  <si>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</si>
  <si>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</si>
  <si>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</si>
  <si>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</si>
  <si>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</si>
  <si>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</si>
  <si>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</si>
  <si>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</si>
  <si>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</si>
  <si>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</si>
  <si>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</si>
  <si>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</si>
  <si>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</si>
  <si>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</si>
  <si>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</si>
  <si>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</si>
  <si>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</si>
  <si>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</si>
  <si>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</si>
  <si>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</si>
  <si>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</si>
  <si>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</si>
  <si>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</si>
  <si>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</si>
  <si>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</si>
  <si>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</si>
  <si>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</si>
  <si>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</si>
  <si>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</si>
  <si>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</si>
  <si>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</si>
  <si>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</si>
  <si>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</si>
  <si>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</si>
  <si>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</si>
  <si>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</si>
  <si>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</si>
  <si>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</si>
  <si>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</si>
  <si>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</si>
  <si>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</si>
  <si>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</si>
  <si>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</si>
  <si>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</si>
  <si>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</si>
  <si>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</si>
  <si>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</si>
  <si>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</si>
  <si>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</si>
  <si>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</si>
  <si>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</si>
  <si>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</si>
  <si>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</si>
  <si>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</si>
  <si>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</si>
  <si>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</si>
  <si>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</si>
  <si>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</si>
  <si>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</si>
  <si>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</si>
  <si>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</si>
  <si>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</si>
  <si>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</si>
  <si>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</si>
  <si>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</si>
  <si>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</si>
  <si>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</si>
  <si>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</si>
  <si>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</si>
  <si>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</si>
  <si>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</si>
  <si>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</si>
  <si>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</si>
  <si>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</si>
  <si>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</si>
  <si>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</si>
  <si>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</si>
  <si>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</si>
  <si>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</si>
  <si>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</si>
  <si>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</si>
  <si>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</si>
  <si>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</si>
  <si>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</si>
  <si>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</si>
  <si>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</si>
  <si>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</si>
  <si>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</si>
  <si>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</si>
  <si>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</si>
  <si>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</si>
  <si>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</si>
  <si>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</si>
  <si>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</si>
  <si>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</si>
  <si>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</si>
  <si>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</si>
  <si>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</si>
  <si>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</si>
  <si>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</si>
  <si>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</si>
  <si>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</si>
  <si>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</si>
  <si>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</si>
  <si>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</si>
  <si>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</si>
  <si>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</si>
  <si>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</si>
  <si>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</si>
  <si>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</si>
  <si>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</si>
  <si>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</si>
  <si>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</si>
  <si>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</si>
  <si>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</si>
  <si>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</si>
  <si>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</si>
  <si>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</si>
  <si>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</si>
  <si>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</si>
  <si>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</si>
  <si>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</si>
  <si>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</si>
  <si>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</si>
  <si>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</si>
  <si>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</si>
  <si>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</si>
  <si>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</si>
  <si>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</si>
  <si>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</si>
  <si>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</si>
  <si>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</si>
  <si>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</si>
  <si>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</si>
  <si>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</si>
  <si>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</si>
  <si>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</si>
  <si>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</si>
  <si>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</si>
  <si>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</si>
  <si>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</si>
  <si>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</si>
  <si>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</si>
  <si>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</si>
  <si>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</si>
  <si>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</si>
  <si>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</si>
  <si>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</si>
  <si>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</si>
  <si>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</si>
  <si>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</si>
  <si>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</si>
  <si>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</si>
  <si>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</si>
  <si>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</si>
  <si>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</si>
  <si>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</si>
  <si>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</si>
  <si>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</si>
  <si>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</si>
  <si>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</si>
  <si>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</si>
  <si>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</si>
  <si>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</si>
  <si>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</si>
  <si>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</si>
  <si>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</si>
  <si>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</si>
  <si>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</si>
  <si>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</si>
  <si>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</si>
  <si>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</si>
  <si>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</si>
  <si>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</si>
  <si>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</si>
  <si>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</si>
  <si>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</si>
  <si>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</si>
  <si>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</si>
  <si>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</si>
  <si>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</si>
  <si>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</si>
  <si>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</si>
  <si>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</si>
  <si>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</si>
  <si>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</si>
  <si>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</si>
  <si>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</si>
  <si>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</si>
  <si>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</si>
  <si>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</si>
  <si>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</si>
  <si>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</si>
  <si>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</si>
  <si>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</si>
  <si>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</si>
  <si>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</si>
  <si>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</si>
  <si>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</si>
  <si>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</si>
  <si>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</si>
  <si>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</si>
  <si>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</si>
  <si>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</si>
  <si>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</si>
  <si>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</si>
  <si>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</si>
  <si>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</si>
  <si>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</si>
  <si>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</si>
  <si>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</si>
  <si>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</si>
  <si>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</si>
  <si>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</si>
  <si>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</si>
  <si>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</si>
  <si>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</si>
  <si>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</si>
  <si>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</si>
  <si>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</si>
  <si>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</si>
  <si>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</si>
  <si>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</si>
  <si>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</si>
  <si>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</si>
  <si>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</si>
  <si>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</si>
  <si>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</si>
  <si>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</si>
  <si>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</si>
  <si>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</si>
  <si>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</si>
  <si>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</si>
  <si>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</si>
  <si>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</si>
  <si>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</si>
  <si>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</si>
  <si>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</si>
  <si>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</si>
  <si>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</si>
  <si>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</si>
  <si>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</si>
  <si>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</si>
  <si>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</si>
  <si>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</si>
  <si>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</si>
  <si>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</si>
  <si>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</si>
  <si>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</si>
  <si>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</si>
  <si>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</si>
  <si>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</si>
  <si>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</si>
  <si>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</si>
  <si>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</si>
  <si>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</si>
  <si>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</si>
  <si>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</si>
  <si>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</si>
  <si>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</si>
  <si>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</si>
  <si>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</si>
  <si>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</si>
  <si>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</si>
  <si>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</si>
  <si>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</si>
  <si>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</si>
  <si>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</si>
  <si>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</si>
  <si>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</si>
  <si>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</si>
  <si>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</si>
  <si>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</si>
  <si>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</si>
  <si>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</si>
  <si>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</si>
  <si>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</si>
  <si>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</si>
  <si>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</si>
  <si>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</si>
  <si>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</si>
  <si>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</si>
  <si>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</si>
  <si>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</si>
  <si>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</si>
  <si>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</si>
  <si>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</si>
  <si>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</si>
  <si>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</si>
  <si>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</si>
  <si>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</si>
  <si>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</si>
  <si>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</si>
  <si>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</si>
  <si>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</si>
  <si>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</si>
  <si>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</si>
  <si>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</si>
  <si>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</si>
  <si>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</si>
  <si>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</si>
  <si>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</si>
  <si>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</si>
  <si>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</si>
  <si>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</si>
  <si>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</si>
  <si>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</si>
  <si>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</si>
  <si>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</si>
  <si>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</si>
  <si>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</si>
  <si>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</si>
  <si>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</si>
  <si>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</si>
  <si>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</si>
  <si>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</si>
  <si>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</si>
  <si>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</si>
  <si>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</si>
  <si>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</si>
  <si>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</si>
  <si>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</si>
  <si>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</si>
  <si>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</si>
  <si>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</si>
  <si>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</si>
  <si>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</si>
  <si>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</si>
  <si>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</si>
  <si>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</si>
  <si>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</si>
  <si>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</si>
  <si>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</si>
  <si>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</si>
  <si>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</si>
  <si>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</si>
  <si>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</si>
  <si>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</si>
  <si>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</si>
  <si>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</si>
  <si>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</si>
  <si>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</si>
  <si>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</si>
  <si>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</si>
  <si>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</si>
  <si>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</si>
  <si>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</si>
  <si>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</si>
  <si>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</si>
  <si>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</si>
  <si>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</si>
  <si>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</si>
  <si>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</si>
  <si>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</si>
  <si>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</si>
  <si>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</si>
  <si>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</si>
  <si>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</si>
  <si>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</si>
  <si>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</si>
  <si>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</si>
  <si>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</si>
  <si>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</si>
  <si>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</si>
  <si>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</si>
  <si>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</si>
  <si>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</si>
  <si>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</si>
  <si>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</si>
  <si>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</si>
  <si>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</si>
  <si>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</si>
  <si>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</si>
  <si>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</si>
  <si>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</si>
  <si>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</si>
  <si>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</si>
  <si>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</si>
  <si>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</si>
  <si>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</si>
  <si>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</si>
  <si>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</si>
  <si>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</si>
  <si>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</si>
  <si>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</si>
  <si>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</si>
  <si>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</si>
  <si>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</si>
  <si>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</si>
  <si>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</si>
  <si>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</si>
  <si>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</si>
  <si>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</si>
  <si>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</si>
  <si>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</si>
  <si>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</si>
  <si>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</si>
  <si>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</si>
  <si>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</si>
  <si>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</si>
  <si>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</si>
  <si>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</si>
  <si>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</si>
  <si>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</si>
  <si>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</si>
  <si>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</si>
  <si>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</si>
  <si>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</si>
  <si>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</si>
  <si>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</si>
  <si>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</si>
  <si>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</si>
  <si>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</si>
  <si>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</si>
  <si>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</si>
  <si>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</si>
  <si>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</si>
  <si>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</si>
  <si>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</si>
  <si>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</si>
  <si>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</si>
  <si>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</si>
  <si>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</si>
  <si>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</si>
  <si>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</si>
  <si>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</si>
  <si>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</si>
  <si>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</si>
  <si>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</si>
  <si>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</si>
  <si>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</si>
  <si>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</si>
  <si>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</si>
  <si>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</si>
  <si>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</si>
  <si>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</si>
  <si>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</si>
  <si>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</si>
  <si>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</si>
  <si>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</si>
  <si>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</si>
  <si>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</si>
  <si>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</si>
  <si>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</si>
  <si>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</si>
  <si>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</si>
  <si>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</si>
  <si>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</si>
  <si>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</si>
  <si>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</si>
  <si>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</si>
  <si>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</si>
  <si>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</si>
  <si>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</si>
  <si>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</si>
  <si>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</si>
  <si>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</si>
  <si>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</si>
  <si>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</si>
  <si>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</si>
  <si>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</si>
  <si>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</si>
  <si>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</si>
  <si>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</si>
  <si>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</si>
  <si>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</si>
  <si>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</si>
  <si>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</si>
  <si>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</si>
  <si>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</si>
  <si>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</si>
  <si>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</si>
  <si>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</si>
  <si>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</si>
  <si>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</si>
  <si>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</si>
  <si>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</si>
  <si>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</si>
  <si>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</si>
  <si>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</si>
  <si>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</si>
  <si>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</si>
  <si>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</si>
  <si>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</si>
  <si>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</si>
  <si>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</si>
  <si>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</si>
  <si>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</si>
  <si>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</si>
  <si>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</si>
  <si>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</si>
  <si>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</si>
  <si>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</si>
  <si>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</si>
  <si>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</si>
  <si>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</si>
  <si>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</si>
  <si>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</si>
  <si>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</si>
  <si>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</si>
  <si>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</si>
  <si>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</si>
  <si>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</si>
  <si>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</si>
  <si>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</si>
  <si>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</si>
  <si>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</si>
  <si>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</si>
  <si>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</si>
  <si>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</si>
  <si>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</si>
  <si>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</si>
  <si>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</si>
  <si>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</si>
  <si>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</si>
  <si>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</si>
  <si>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</si>
  <si>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</si>
  <si>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</si>
  <si>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</si>
  <si>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</si>
  <si>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</si>
  <si>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</si>
  <si>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</si>
  <si>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</si>
  <si>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</si>
  <si>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</si>
  <si>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</si>
  <si>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</si>
  <si>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</si>
  <si>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</si>
  <si>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</si>
  <si>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</si>
  <si>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</si>
  <si>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</si>
  <si>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</si>
  <si>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</si>
  <si>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</si>
  <si>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</si>
  <si>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</si>
  <si>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</si>
  <si>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</si>
  <si>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</si>
  <si>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</si>
  <si>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</si>
  <si>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</si>
  <si>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</si>
  <si>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</si>
  <si>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</si>
  <si>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</si>
  <si>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</si>
  <si>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</si>
  <si>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</si>
  <si>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</si>
  <si>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</si>
  <si>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</si>
  <si>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</si>
  <si>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</si>
  <si>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</si>
  <si>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</si>
  <si>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</si>
  <si>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</si>
  <si>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</si>
  <si>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</si>
  <si>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</si>
  <si>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</si>
  <si>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</si>
  <si>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</si>
  <si>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</si>
  <si>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</si>
  <si>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</si>
  <si>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</si>
  <si>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</si>
  <si>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</si>
  <si>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</si>
  <si>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</si>
  <si>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</si>
  <si>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</si>
  <si>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</si>
  <si>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</si>
  <si>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</si>
  <si>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</si>
  <si>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</si>
  <si>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</si>
  <si>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</si>
  <si>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</si>
  <si>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</si>
  <si>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</si>
  <si>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</si>
  <si>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</si>
  <si>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</si>
  <si>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</si>
  <si>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</si>
  <si>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</si>
  <si>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</si>
  <si>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</si>
  <si>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</si>
  <si>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</si>
  <si>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</si>
  <si>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</si>
  <si>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</si>
  <si>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</si>
  <si>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</si>
  <si>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</si>
  <si>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</si>
  <si>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</si>
  <si>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</si>
  <si>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</si>
  <si>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</si>
  <si>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</si>
  <si>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</si>
  <si>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</si>
  <si>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</si>
  <si>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</si>
  <si>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</si>
  <si>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</si>
  <si>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</si>
  <si>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</si>
  <si>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</si>
  <si>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</si>
  <si>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</si>
  <si>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</si>
  <si>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</si>
  <si>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</si>
  <si>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</si>
  <si>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</si>
  <si>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</si>
  <si>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</si>
  <si>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</si>
  <si>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</si>
  <si>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</si>
  <si>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</si>
  <si>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</si>
  <si>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</si>
  <si>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</si>
  <si>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</si>
  <si>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</si>
  <si>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</si>
  <si>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</si>
  <si>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</si>
  <si>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</si>
  <si>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</si>
  <si>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</si>
  <si>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</si>
  <si>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</si>
  <si>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</si>
  <si>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</si>
  <si>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</si>
  <si>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</si>
  <si>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</si>
  <si>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</si>
  <si>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</si>
  <si>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</si>
  <si>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</si>
  <si>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</si>
  <si>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</si>
  <si>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</si>
  <si>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</si>
  <si>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</si>
  <si>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</si>
  <si>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</si>
  <si>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</si>
  <si>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</si>
  <si>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</si>
  <si>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</si>
  <si>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</si>
  <si>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</si>
  <si>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</si>
  <si>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</si>
  <si>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</si>
  <si>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</si>
  <si>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</si>
  <si>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</si>
  <si>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</si>
  <si>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</si>
  <si>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</si>
  <si>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</si>
  <si>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</si>
  <si>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</si>
  <si>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</si>
  <si>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</si>
  <si>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</si>
  <si>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</si>
  <si>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</si>
  <si>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</si>
  <si>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</si>
  <si>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</si>
  <si>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</si>
  <si>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</si>
  <si>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</si>
  <si>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</si>
  <si>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</si>
  <si>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</si>
  <si>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</si>
  <si>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</si>
  <si>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</si>
  <si>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</si>
  <si>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</si>
  <si>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</si>
  <si>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</si>
  <si>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</si>
  <si>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</si>
  <si>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</si>
  <si>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</si>
  <si>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</si>
  <si>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</si>
  <si>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</si>
  <si>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</si>
  <si>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</si>
  <si>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</si>
  <si>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</si>
  <si>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</si>
  <si>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</si>
  <si>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</si>
  <si>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</si>
  <si>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</si>
  <si>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</si>
  <si>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</si>
  <si>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</si>
  <si>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</si>
  <si>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</si>
  <si>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</si>
  <si>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</si>
  <si>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</si>
  <si>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</si>
  <si>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</si>
  <si>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</si>
  <si>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</si>
  <si>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</si>
  <si>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</si>
  <si>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</si>
  <si>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</si>
  <si>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</si>
  <si>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</si>
  <si>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</si>
  <si>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</si>
  <si>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</si>
  <si>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</si>
  <si>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</si>
  <si>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</si>
  <si>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</si>
  <si>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</si>
  <si>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</si>
  <si>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</si>
  <si>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</si>
  <si>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</si>
  <si>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</si>
  <si>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</si>
  <si>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</si>
  <si>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</si>
  <si>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</si>
  <si>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</si>
  <si>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</si>
  <si>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</si>
  <si>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</si>
  <si>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</si>
  <si>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</si>
  <si>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</si>
  <si>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</si>
  <si>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</si>
  <si>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</si>
  <si>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</si>
  <si>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</si>
  <si>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</si>
  <si>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</si>
  <si>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</si>
  <si>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</si>
  <si>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</si>
  <si>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</si>
  <si>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</si>
  <si>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</si>
  <si>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</si>
  <si>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</si>
  <si>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</si>
  <si>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</si>
  <si>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</si>
  <si>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</si>
  <si>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</si>
  <si>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</si>
  <si>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</si>
  <si>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</si>
  <si>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</si>
  <si>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</si>
  <si>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</si>
  <si>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</si>
  <si>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</si>
  <si>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</si>
  <si>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</si>
  <si>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</si>
  <si>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</si>
  <si>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</si>
  <si>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</si>
  <si>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</si>
  <si>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</si>
  <si>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</si>
  <si>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</si>
  <si>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</si>
  <si>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</si>
  <si>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</si>
  <si>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</si>
  <si>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</si>
  <si>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</si>
  <si>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</si>
  <si>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</si>
  <si>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</si>
  <si>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</si>
  <si>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</si>
  <si>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</si>
  <si>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</si>
  <si>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</si>
  <si>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</si>
  <si>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</si>
  <si>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</si>
  <si>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</si>
  <si>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</si>
  <si>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</si>
  <si>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</si>
  <si>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</si>
  <si>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</si>
  <si>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</si>
  <si>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</si>
  <si>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</si>
  <si>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</si>
  <si>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</si>
  <si>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</si>
  <si>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</si>
  <si>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</si>
  <si>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</si>
  <si>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</si>
  <si>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</si>
  <si>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</si>
  <si>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</si>
  <si>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</si>
  <si>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</si>
  <si>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</si>
  <si>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</si>
  <si>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</si>
  <si>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</si>
  <si>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</si>
  <si>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</si>
  <si>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</si>
  <si>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</si>
  <si>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</si>
  <si>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</si>
  <si>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</si>
  <si>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</si>
  <si>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</si>
  <si>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</si>
  <si>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</si>
  <si>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</si>
  <si>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</si>
  <si>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</si>
  <si>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</si>
  <si>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</si>
  <si>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</si>
  <si>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</si>
  <si>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</si>
  <si>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</si>
  <si>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</si>
  <si>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</si>
  <si>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</si>
  <si>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</si>
  <si>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</si>
  <si>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</si>
  <si>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</si>
  <si>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</si>
  <si>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</si>
  <si>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</si>
  <si>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</si>
  <si>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</si>
  <si>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</si>
  <si>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</si>
  <si>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</si>
  <si>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</si>
  <si>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</si>
  <si>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</si>
  <si>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</si>
  <si>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</si>
  <si>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</si>
  <si>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</si>
  <si>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</si>
  <si>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</si>
  <si>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</si>
  <si>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</si>
  <si>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</si>
  <si>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</si>
  <si>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</si>
  <si>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</si>
  <si>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</si>
  <si>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</si>
  <si>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</si>
  <si>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</si>
  <si>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</si>
  <si>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</si>
  <si>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</si>
  <si>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</si>
  <si>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</si>
  <si>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</si>
  <si>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</si>
  <si>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</si>
  <si>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</si>
  <si>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</si>
  <si>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</si>
  <si>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</si>
  <si>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</si>
  <si>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</si>
  <si>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</si>
  <si>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</si>
  <si>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</si>
  <si>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</si>
  <si>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</si>
  <si>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</si>
  <si>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</si>
  <si>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</si>
  <si>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</si>
  <si>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</si>
  <si>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</si>
  <si>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</si>
  <si>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</si>
  <si>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</si>
  <si>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</si>
  <si>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</si>
  <si>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</si>
  <si>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</si>
  <si>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</si>
  <si>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</si>
  <si>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</si>
  <si>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</si>
  <si>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</si>
  <si>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</si>
  <si>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</si>
  <si>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</si>
  <si>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</si>
  <si>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</si>
  <si>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</si>
  <si>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</si>
  <si>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</si>
  <si>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</si>
  <si>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</si>
  <si>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</si>
  <si>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</si>
  <si>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</si>
  <si>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</si>
  <si>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</si>
  <si>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</si>
  <si>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</si>
  <si>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</si>
  <si>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</si>
  <si>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</si>
  <si>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</si>
  <si>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</si>
  <si>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</si>
  <si>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</si>
  <si>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</si>
  <si>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</si>
  <si>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</si>
  <si>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</si>
  <si>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</si>
  <si>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</si>
  <si>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</si>
  <si>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</si>
  <si>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</si>
  <si>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</si>
  <si>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</si>
  <si>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</si>
  <si>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</si>
  <si>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</si>
  <si>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</si>
  <si>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</si>
  <si>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</si>
  <si>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</si>
  <si>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</si>
  <si>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</si>
  <si>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</si>
  <si>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</si>
  <si>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</si>
  <si>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</si>
  <si>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</si>
  <si>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</si>
  <si>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</si>
  <si>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</si>
  <si>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</si>
  <si>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</si>
  <si>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</si>
  <si>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</si>
  <si>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</si>
  <si>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</si>
  <si>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</si>
  <si>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</si>
  <si>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</si>
  <si>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</si>
  <si>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</si>
  <si>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</si>
  <si>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</si>
  <si>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</si>
  <si>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</si>
  <si>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</si>
  <si>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</si>
  <si>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</si>
  <si>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</si>
  <si>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</si>
  <si>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</si>
  <si>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</si>
  <si>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</si>
  <si>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</si>
  <si>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</si>
  <si>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</si>
  <si>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</si>
  <si>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</si>
  <si>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</si>
  <si>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</si>
  <si>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</si>
  <si>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</si>
  <si>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</si>
  <si>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</si>
  <si>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</si>
  <si>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</si>
  <si>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</si>
  <si>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</si>
  <si>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</si>
  <si>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</si>
  <si>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</si>
  <si>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</si>
  <si>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</si>
  <si>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</si>
  <si>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</si>
  <si>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</si>
  <si>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</si>
  <si>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</si>
  <si>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</si>
  <si>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</si>
  <si>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</si>
  <si>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</si>
  <si>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</si>
  <si>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</si>
  <si>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</si>
  <si>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</si>
  <si>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</si>
  <si>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</si>
  <si>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</si>
  <si>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</si>
  <si>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</si>
  <si>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</si>
  <si>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</si>
  <si>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</si>
  <si>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</si>
  <si>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</si>
  <si>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</si>
  <si>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</si>
  <si>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</si>
  <si>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</si>
  <si>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</si>
  <si>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</si>
  <si>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</si>
  <si>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</si>
  <si>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</si>
  <si>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</si>
  <si>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</si>
  <si>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</si>
  <si>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</si>
  <si>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</si>
  <si>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</si>
  <si>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</si>
  <si>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</si>
  <si>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</si>
  <si>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</si>
  <si>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</si>
  <si>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</si>
  <si>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</si>
  <si>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</si>
  <si>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</si>
  <si>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</si>
  <si>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</si>
  <si>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</si>
  <si>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</si>
  <si>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</si>
  <si>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</si>
  <si>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</si>
  <si>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</si>
  <si>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</si>
  <si>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</si>
  <si>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</si>
  <si>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</si>
  <si>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</si>
  <si>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</si>
  <si>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</si>
  <si>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</si>
  <si>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</si>
  <si>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</si>
  <si>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</si>
  <si>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</si>
  <si>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</si>
  <si>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</si>
  <si>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</si>
  <si>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</si>
  <si>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</si>
  <si>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</si>
  <si>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</si>
  <si>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</si>
  <si>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</si>
  <si>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</si>
  <si>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</si>
  <si>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</si>
  <si>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</si>
  <si>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</si>
  <si>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</si>
  <si>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</si>
  <si>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</si>
  <si>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</si>
  <si>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</si>
  <si>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</si>
  <si>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</si>
  <si>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</si>
  <si>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</si>
  <si>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</si>
  <si>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</si>
  <si>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</si>
  <si>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</si>
  <si>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</si>
  <si>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</si>
  <si>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</si>
  <si>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</si>
  <si>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</si>
  <si>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</si>
  <si>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</si>
  <si>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</si>
  <si>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</si>
  <si>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</si>
  <si>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</si>
  <si>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</si>
  <si>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</si>
  <si>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</si>
  <si>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</si>
  <si>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</si>
  <si>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</si>
  <si>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</si>
  <si>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</si>
  <si>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</si>
  <si>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</si>
  <si>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</si>
  <si>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</si>
  <si>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</si>
  <si>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</si>
  <si>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</si>
  <si>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</si>
  <si>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</si>
  <si>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</si>
  <si>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</si>
  <si>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</si>
  <si>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</si>
  <si>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</si>
  <si>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</si>
  <si>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</si>
  <si>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</si>
  <si>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</si>
  <si>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</si>
  <si>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</si>
  <si>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</si>
  <si>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</si>
  <si>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</si>
  <si>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</si>
  <si>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</si>
  <si>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</si>
  <si>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</si>
  <si>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</si>
  <si>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</si>
  <si>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</si>
  <si>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</si>
  <si>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</si>
  <si>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</si>
  <si>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</si>
  <si>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</si>
  <si>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</si>
  <si>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</si>
  <si>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</si>
  <si>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</si>
  <si>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</si>
  <si>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</si>
  <si>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</si>
  <si>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</si>
  <si>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</si>
  <si>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</si>
  <si>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</si>
  <si>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</si>
  <si>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</si>
  <si>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</si>
  <si>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</si>
  <si>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</si>
  <si>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</si>
  <si>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</si>
  <si>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</si>
  <si>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</si>
  <si>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</si>
  <si>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</si>
  <si>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</si>
  <si>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</si>
  <si>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</si>
  <si>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</si>
  <si>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</si>
  <si>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</si>
  <si>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</si>
  <si>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</si>
  <si>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</si>
  <si>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</si>
  <si>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</si>
  <si>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</si>
  <si>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</si>
  <si>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</si>
  <si>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</si>
  <si>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</si>
  <si>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</si>
  <si>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</si>
  <si>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</si>
  <si>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</si>
  <si>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</si>
  <si>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</si>
  <si>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</si>
  <si>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</si>
  <si>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</si>
  <si>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</si>
  <si>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</si>
  <si>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</si>
  <si>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</si>
  <si>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</si>
  <si>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</si>
  <si>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</si>
  <si>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</si>
  <si>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</si>
  <si>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</si>
  <si>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</si>
  <si>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</si>
  <si>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</si>
  <si>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</si>
  <si>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</si>
  <si>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</si>
  <si>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</si>
  <si>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</si>
  <si>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</si>
  <si>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</si>
  <si>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</si>
  <si>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</si>
  <si>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</si>
  <si>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</si>
  <si>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</si>
  <si>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</si>
  <si>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</si>
  <si>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</si>
  <si>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</si>
  <si>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</si>
  <si>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</si>
  <si>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</si>
  <si>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</si>
  <si>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</si>
  <si>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</si>
  <si>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</si>
  <si>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</si>
  <si>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</si>
  <si>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</si>
  <si>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</si>
  <si>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</si>
  <si>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</si>
  <si>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</si>
  <si>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</si>
  <si>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</si>
  <si>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</si>
  <si>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</si>
  <si>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</si>
  <si>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</si>
  <si>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</si>
  <si>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</si>
  <si>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</si>
  <si>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</si>
  <si>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</si>
  <si>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</si>
  <si>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</si>
  <si>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</si>
  <si>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</si>
  <si>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</si>
  <si>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</si>
  <si>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</si>
  <si>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</si>
  <si>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</si>
  <si>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</si>
  <si>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</si>
  <si>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</si>
  <si>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</si>
  <si>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</si>
  <si>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</si>
  <si>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</si>
  <si>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</si>
  <si>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</si>
  <si>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</si>
  <si>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</si>
  <si>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</si>
  <si>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</si>
  <si>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</si>
  <si>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</si>
  <si>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</si>
  <si>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</si>
  <si>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</si>
  <si>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</si>
  <si>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</si>
  <si>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</si>
  <si>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</si>
  <si>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</si>
  <si>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</si>
  <si>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</si>
  <si>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</si>
  <si>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</si>
  <si>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</si>
  <si>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</si>
  <si>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</si>
  <si>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</si>
  <si>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</si>
  <si>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</si>
  <si>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</si>
  <si>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</si>
  <si>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</si>
  <si>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</si>
  <si>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</si>
  <si>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</si>
  <si>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</si>
  <si>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</si>
  <si>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</si>
  <si>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</si>
  <si>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</si>
  <si>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</si>
  <si>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</si>
  <si>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</si>
  <si>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</si>
  <si>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</si>
  <si>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</si>
  <si>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</si>
  <si>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</si>
  <si>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</si>
  <si>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</si>
  <si>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</si>
  <si>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</si>
  <si>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</si>
  <si>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</si>
  <si>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</si>
  <si>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</si>
  <si>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</si>
  <si>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</si>
  <si>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</si>
  <si>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</si>
  <si>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</si>
  <si>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</si>
  <si>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</si>
  <si>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</si>
  <si>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</si>
  <si>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</si>
  <si>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</si>
  <si>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</si>
  <si>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</si>
  <si>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</si>
  <si>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</si>
  <si>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</si>
  <si>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</si>
  <si>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</si>
  <si>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</si>
  <si>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</si>
  <si>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</si>
  <si>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</si>
  <si>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</si>
  <si>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</si>
  <si>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</si>
  <si>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</si>
  <si>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</si>
  <si>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</si>
  <si>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</si>
  <si>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</si>
  <si>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</si>
  <si>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</si>
  <si>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</si>
  <si>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</si>
  <si>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</si>
  <si>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</si>
  <si>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</si>
  <si>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</si>
  <si>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</si>
  <si>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</si>
  <si>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</si>
  <si>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</si>
  <si>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</si>
  <si>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</si>
  <si>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</si>
  <si>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</si>
  <si>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</si>
  <si>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</si>
  <si>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</si>
  <si>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</si>
  <si>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</si>
  <si>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</si>
  <si>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</si>
  <si>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</si>
  <si>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</si>
  <si>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</si>
  <si>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</si>
  <si>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</si>
  <si>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</si>
  <si>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</si>
  <si>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</si>
  <si>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</si>
  <si>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</si>
  <si>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</si>
  <si>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</si>
  <si>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</si>
  <si>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</si>
  <si>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</si>
  <si>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</si>
  <si>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</si>
  <si>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</si>
  <si>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</si>
  <si>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</si>
  <si>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</si>
  <si>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</si>
  <si>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</si>
  <si>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</si>
  <si>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</si>
  <si>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</si>
  <si>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</si>
  <si>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</si>
  <si>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</si>
  <si>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</si>
  <si>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</si>
  <si>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</si>
  <si>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</si>
  <si>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</si>
  <si>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</si>
  <si>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</si>
  <si>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</si>
  <si>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</si>
  <si>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</si>
  <si>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</si>
  <si>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</si>
  <si>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</si>
  <si>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</si>
  <si>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</si>
  <si>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</si>
  <si>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</si>
  <si>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</si>
  <si>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</si>
  <si>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</si>
  <si>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</si>
  <si>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</si>
  <si>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</si>
  <si>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</si>
  <si>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</si>
  <si>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</si>
  <si>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</si>
  <si>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</si>
  <si>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</si>
  <si>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</si>
  <si>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</si>
  <si>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</si>
  <si>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</si>
  <si>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</si>
  <si>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</si>
  <si>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</si>
  <si>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</si>
  <si>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</si>
  <si>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</si>
  <si>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</si>
  <si>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</si>
  <si>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</si>
  <si>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</si>
  <si>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</si>
  <si>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</si>
  <si>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</si>
  <si>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</si>
  <si>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</si>
  <si>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</si>
  <si>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</si>
  <si>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</si>
  <si>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</si>
  <si>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</si>
  <si>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</si>
  <si>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</si>
  <si>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</si>
  <si>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</si>
  <si>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</si>
  <si>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</si>
  <si>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</si>
  <si>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</si>
  <si>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</si>
  <si>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</si>
  <si>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</si>
  <si>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</si>
  <si>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</si>
  <si>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</si>
  <si>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</si>
  <si>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</si>
  <si>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</si>
  <si>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</si>
  <si>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</si>
  <si>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</si>
  <si>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</si>
  <si>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</si>
  <si>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</si>
  <si>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</si>
  <si>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</si>
  <si>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</si>
  <si>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</si>
  <si>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</si>
  <si>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</si>
  <si>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</si>
  <si>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</si>
  <si>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</si>
  <si>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</si>
  <si>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</si>
  <si>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</si>
  <si>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</si>
  <si>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</si>
  <si>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</si>
  <si>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</si>
  <si>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</si>
  <si>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</si>
  <si>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</si>
  <si>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</si>
  <si>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</si>
  <si>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</si>
  <si>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</si>
  <si>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</si>
  <si>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</si>
  <si>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</si>
  <si>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</si>
  <si>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</si>
  <si>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</si>
  <si>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</si>
  <si>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</si>
  <si>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</si>
  <si>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</si>
  <si>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</si>
  <si>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</si>
  <si>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</si>
  <si>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</si>
  <si>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</si>
  <si>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</si>
  <si>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</si>
  <si>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</si>
  <si>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</si>
  <si>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</si>
  <si>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</si>
  <si>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</si>
  <si>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</si>
  <si>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</si>
  <si>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</si>
  <si>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</si>
  <si>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</si>
  <si>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</si>
  <si>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</si>
  <si>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</si>
  <si>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</si>
  <si>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</si>
  <si>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</si>
  <si>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</si>
  <si>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</si>
  <si>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</si>
  <si>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</si>
  <si>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</si>
  <si>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</si>
  <si>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</si>
  <si>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</si>
  <si>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</si>
  <si>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</si>
  <si>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</si>
  <si>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</si>
  <si>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</si>
  <si>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</si>
  <si>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</si>
  <si>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</si>
  <si>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</si>
  <si>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</si>
  <si>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</si>
  <si>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</si>
  <si>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</si>
  <si>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</si>
  <si>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</si>
  <si>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</si>
  <si>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</si>
  <si>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</si>
  <si>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</si>
  <si>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</si>
  <si>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</si>
  <si>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</si>
  <si>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</si>
  <si>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</si>
  <si>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</si>
  <si>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</si>
  <si>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</si>
  <si>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</si>
  <si>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</si>
  <si>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</si>
  <si>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</si>
  <si>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</si>
  <si>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</si>
  <si>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</si>
  <si>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</si>
  <si>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</si>
  <si>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</si>
  <si>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</si>
  <si>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</si>
  <si>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</si>
  <si>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</si>
  <si>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</si>
  <si>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</si>
  <si>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</si>
  <si>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</si>
  <si>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</si>
  <si>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</si>
  <si>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</si>
  <si>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</si>
  <si>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</si>
  <si>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</si>
  <si>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</si>
  <si>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</si>
  <si>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</si>
  <si>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</si>
  <si>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</si>
  <si>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</si>
  <si>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</si>
  <si>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</si>
  <si>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</si>
  <si>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</si>
  <si>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</si>
  <si>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</si>
  <si>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</si>
  <si>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</si>
  <si>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</si>
  <si>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</si>
  <si>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</si>
  <si>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</si>
  <si>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</si>
  <si>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</si>
  <si>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</si>
  <si>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</si>
  <si>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</si>
  <si>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</si>
  <si>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</si>
  <si>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</si>
  <si>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</si>
  <si>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</si>
  <si>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</si>
  <si>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</si>
  <si>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</si>
  <si>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</si>
  <si>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</si>
  <si>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</si>
  <si>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</si>
  <si>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</si>
  <si>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</si>
  <si>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</si>
  <si>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</si>
  <si>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</si>
  <si>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</si>
  <si>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</si>
  <si>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</si>
  <si>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</si>
  <si>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</si>
  <si>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</si>
  <si>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</si>
  <si>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</si>
  <si>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</si>
  <si>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</si>
  <si>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</si>
  <si>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</si>
  <si>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</si>
  <si>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</si>
  <si>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</si>
  <si>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</si>
  <si>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</si>
  <si>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</si>
  <si>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</si>
  <si>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</si>
  <si>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</si>
  <si>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</si>
  <si>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</si>
  <si>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</si>
  <si>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</si>
  <si>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</si>
  <si>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</si>
  <si>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</si>
  <si>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</si>
  <si>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</si>
  <si>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</si>
  <si>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</si>
  <si>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</si>
  <si>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</si>
  <si>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</si>
  <si>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</si>
  <si>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</si>
  <si>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</si>
  <si>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</si>
  <si>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</si>
  <si>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</si>
  <si>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</si>
  <si>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</si>
  <si>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</si>
  <si>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</si>
  <si>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</si>
  <si>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</si>
  <si>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</si>
  <si>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</si>
  <si>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</si>
  <si>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</si>
  <si>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</si>
  <si>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</si>
  <si>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</si>
  <si>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</si>
  <si>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</si>
  <si>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</si>
  <si>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</si>
  <si>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</si>
  <si>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</si>
  <si>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</si>
  <si>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</si>
  <si>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</si>
  <si>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</si>
  <si>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</si>
  <si>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</si>
  <si>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</si>
  <si>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</si>
  <si>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</si>
  <si>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</si>
  <si>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</si>
  <si>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</si>
  <si>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</si>
  <si>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</si>
  <si>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</si>
  <si>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</si>
  <si>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</si>
  <si>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</si>
  <si>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</si>
  <si>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</si>
  <si>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</si>
  <si>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</si>
  <si>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</si>
  <si>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</si>
  <si>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</si>
  <si>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</si>
  <si>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</si>
  <si>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</si>
  <si>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</si>
  <si>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</si>
  <si>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</si>
  <si>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</si>
  <si>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</si>
  <si>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</si>
  <si>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</si>
  <si>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</si>
  <si>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</si>
  <si>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</si>
  <si>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</si>
  <si>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</si>
  <si>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</si>
  <si>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</si>
  <si>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</si>
  <si>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</si>
  <si>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</si>
  <si>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</si>
  <si>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</si>
  <si>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</si>
  <si>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</si>
  <si>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</si>
  <si>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</si>
  <si>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</si>
  <si>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</si>
  <si>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</si>
  <si>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</si>
  <si>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</si>
  <si>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</si>
  <si>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</si>
  <si>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</si>
  <si>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</si>
  <si>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</si>
  <si>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</si>
  <si>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</si>
  <si>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</si>
  <si>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</si>
  <si>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</si>
  <si>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</si>
  <si>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</si>
  <si>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</si>
  <si>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</si>
  <si>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</si>
  <si>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</si>
  <si>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</si>
  <si>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</si>
  <si>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</si>
  <si>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</si>
  <si>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</si>
  <si>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</si>
  <si>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</si>
  <si>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</si>
  <si>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</si>
  <si>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</si>
  <si>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</si>
  <si>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</si>
  <si>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</si>
  <si>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</si>
  <si>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</si>
  <si>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</si>
  <si>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</si>
  <si>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</si>
  <si>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</si>
  <si>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</si>
  <si>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</si>
  <si>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</si>
  <si>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</si>
  <si>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</si>
  <si>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</si>
  <si>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</si>
  <si>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</si>
  <si>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</si>
  <si>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</si>
  <si>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</si>
  <si>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</si>
  <si>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</si>
  <si>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</si>
  <si>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</si>
  <si>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</si>
  <si>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</si>
  <si>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</si>
  <si>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</si>
  <si>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</si>
  <si>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</si>
  <si>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</si>
  <si>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</si>
  <si>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</si>
  <si>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</si>
  <si>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</si>
  <si>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</si>
  <si>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</si>
  <si>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</si>
  <si>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</si>
  <si>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</si>
  <si>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</si>
  <si>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</si>
  <si>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</si>
  <si>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</si>
  <si>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</si>
  <si>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</si>
  <si>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</si>
  <si>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</si>
  <si>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</si>
  <si>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</si>
  <si>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</si>
  <si>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</si>
  <si>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</si>
  <si>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</si>
  <si>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</si>
  <si>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</si>
  <si>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</si>
  <si>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</si>
  <si>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</si>
  <si>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</si>
  <si>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</si>
  <si>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</si>
  <si>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</si>
  <si>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</si>
  <si>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</si>
  <si>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</si>
  <si>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</si>
  <si>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</si>
  <si>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</si>
  <si>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</si>
  <si>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</si>
  <si>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</si>
  <si>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</si>
  <si>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</si>
  <si>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</si>
  <si>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</si>
  <si>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</si>
  <si>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</si>
  <si>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</si>
  <si>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</si>
  <si>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</si>
  <si>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</si>
  <si>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</si>
  <si>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</si>
  <si>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</si>
  <si>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</si>
  <si>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</si>
  <si>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</si>
  <si>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</si>
  <si>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</si>
  <si>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</si>
  <si>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</si>
  <si>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</si>
  <si>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</si>
  <si>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</si>
  <si>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</si>
  <si>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</si>
  <si>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</si>
  <si>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</si>
  <si>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</si>
  <si>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</si>
  <si>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</si>
  <si>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</si>
  <si>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</si>
  <si>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</si>
  <si>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</si>
  <si>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</si>
  <si>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</si>
  <si>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</si>
  <si>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</si>
  <si>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</si>
  <si>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</si>
  <si>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</si>
  <si>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</si>
  <si>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</si>
  <si>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</si>
  <si>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</si>
  <si>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</si>
  <si>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</si>
  <si>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</si>
  <si>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</si>
  <si>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</si>
  <si>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</si>
  <si>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</si>
  <si>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</si>
  <si>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</si>
  <si>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</si>
  <si>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</si>
  <si>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</si>
  <si>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</si>
  <si>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</si>
  <si>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</si>
  <si>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</si>
  <si>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</si>
  <si>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</si>
  <si>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</si>
  <si>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</si>
  <si>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</si>
  <si>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</si>
  <si>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</si>
  <si>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</si>
  <si>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</si>
  <si>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</si>
  <si>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</si>
  <si>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</si>
  <si>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</si>
  <si>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</si>
  <si>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</si>
  <si>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</si>
  <si>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</si>
  <si>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</si>
  <si>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</si>
  <si>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</si>
  <si>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</si>
  <si>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</si>
  <si>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</si>
  <si>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</si>
  <si>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</si>
  <si>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</si>
  <si>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</si>
  <si>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</si>
  <si>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</si>
  <si>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</si>
  <si>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</si>
  <si>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</si>
  <si>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</si>
  <si>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</si>
  <si>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</si>
  <si>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</si>
  <si>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</si>
  <si>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</si>
  <si>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</si>
  <si>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</si>
  <si>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</si>
  <si>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</si>
  <si>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</si>
  <si>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</si>
  <si>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</si>
  <si>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</si>
  <si>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</si>
  <si>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</si>
  <si>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</si>
  <si>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</si>
  <si>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</si>
  <si>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</si>
  <si>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</si>
  <si>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</si>
  <si>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</si>
  <si>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</si>
  <si>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</si>
  <si>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</si>
  <si>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</si>
  <si>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</si>
  <si>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</si>
  <si>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</si>
  <si>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</si>
  <si>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</si>
  <si>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</si>
  <si>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</si>
  <si>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</si>
  <si>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</si>
  <si>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</si>
  <si>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</si>
  <si>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</si>
  <si>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</si>
  <si>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</si>
  <si>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</si>
  <si>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</si>
  <si>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</si>
  <si>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</si>
  <si>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</si>
  <si>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</si>
  <si>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</si>
  <si>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</si>
  <si>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</si>
  <si>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</si>
  <si>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</si>
  <si>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</si>
  <si>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</si>
  <si>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</si>
  <si>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</si>
  <si>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</si>
  <si>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</si>
  <si>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</si>
  <si>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</si>
  <si>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</si>
  <si>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</si>
  <si>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</si>
  <si>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</si>
  <si>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</si>
  <si>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</si>
  <si>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</si>
  <si>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</si>
  <si>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</si>
  <si>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</si>
  <si>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</si>
  <si>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</si>
  <si>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</si>
  <si>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</si>
  <si>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</si>
  <si>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</si>
  <si>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</si>
  <si>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</si>
  <si>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</si>
  <si>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</si>
  <si>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</si>
  <si>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</si>
  <si>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</si>
  <si>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</si>
  <si>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</si>
  <si>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</si>
  <si>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</si>
  <si>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</si>
  <si>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</si>
  <si>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</si>
  <si>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</si>
  <si>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</si>
  <si>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</si>
  <si>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</si>
  <si>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</si>
  <si>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</si>
  <si>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</si>
  <si>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</si>
  <si>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</si>
  <si>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</si>
  <si>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</si>
  <si>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</si>
  <si>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</si>
  <si>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</si>
  <si>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</si>
  <si>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</si>
  <si>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</si>
  <si>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</si>
  <si>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</si>
  <si>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</si>
  <si>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</si>
  <si>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</si>
  <si>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</si>
  <si>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</si>
  <si>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</si>
  <si>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</si>
  <si>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</si>
  <si>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</si>
  <si>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</si>
  <si>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</si>
  <si>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</si>
  <si>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</si>
  <si>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</si>
  <si>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</si>
  <si>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</si>
  <si>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</si>
  <si>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</si>
  <si>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</si>
  <si>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</si>
  <si>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</si>
  <si>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</si>
  <si>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</si>
  <si>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</si>
  <si>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</si>
  <si>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</si>
  <si>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</si>
  <si>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</si>
  <si>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</si>
  <si>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</si>
  <si>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</si>
  <si>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</si>
  <si>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</si>
  <si>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</si>
  <si>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</si>
  <si>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</si>
  <si>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</si>
  <si>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</si>
  <si>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</si>
  <si>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</si>
  <si>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</si>
  <si>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</si>
  <si>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</si>
  <si>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</si>
  <si>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</si>
  <si>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</si>
  <si>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</si>
  <si>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</si>
  <si>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</si>
  <si>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</si>
  <si>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</si>
  <si>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</si>
  <si>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</si>
  <si>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</si>
  <si>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</si>
  <si>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</si>
  <si>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</si>
  <si>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</si>
  <si>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</si>
  <si>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</si>
  <si>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</si>
  <si>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</si>
  <si>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</si>
  <si>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</si>
  <si>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</si>
  <si>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</si>
  <si>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</si>
  <si>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</si>
  <si>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</si>
  <si>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</si>
  <si>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</si>
  <si>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</si>
  <si>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</si>
  <si>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</si>
  <si>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</si>
  <si>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</si>
  <si>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</si>
  <si>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</si>
  <si>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</si>
  <si>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</si>
  <si>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</si>
  <si>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</si>
  <si>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</si>
  <si>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</si>
  <si>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</si>
  <si>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</si>
  <si>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</si>
  <si>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</si>
  <si>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</si>
  <si>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</si>
  <si>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</si>
  <si>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</si>
  <si>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</si>
  <si>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</si>
  <si>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</si>
  <si>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</si>
  <si>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</si>
  <si>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</si>
  <si>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</si>
  <si>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</si>
  <si>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</si>
  <si>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</si>
  <si>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</si>
  <si>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</si>
  <si>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</si>
  <si>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</si>
  <si>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</si>
  <si>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</si>
  <si>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</si>
  <si>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</si>
  <si>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</si>
  <si>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</si>
  <si>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</si>
  <si>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</si>
  <si>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</si>
  <si>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</si>
  <si>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</si>
  <si>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</si>
  <si>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</si>
  <si>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</si>
  <si>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</si>
  <si>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</si>
  <si>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</si>
  <si>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</si>
  <si>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</si>
  <si>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</si>
  <si>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</si>
  <si>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</si>
  <si>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</si>
  <si>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</si>
  <si>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</si>
  <si>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</si>
  <si>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</si>
  <si>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</si>
  <si>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</si>
  <si>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</si>
  <si>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</si>
  <si>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</si>
  <si>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</si>
  <si>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</si>
  <si>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</si>
  <si>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</si>
  <si>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</si>
  <si>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</si>
  <si>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</si>
  <si>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</si>
  <si>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</si>
  <si>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</si>
  <si>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</si>
  <si>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</si>
  <si>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</si>
  <si>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</si>
  <si>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</si>
  <si>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</si>
  <si>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</si>
  <si>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</si>
  <si>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</si>
  <si>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</si>
  <si>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</si>
  <si>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</si>
  <si>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</si>
  <si>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</si>
  <si>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</si>
  <si>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</si>
  <si>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</si>
  <si>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</si>
  <si>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</si>
  <si>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</si>
  <si>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</si>
  <si>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</si>
  <si>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</si>
  <si>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</si>
  <si>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</si>
  <si>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</si>
  <si>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</si>
  <si>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</si>
  <si>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</si>
  <si>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</si>
  <si>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</si>
  <si>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</si>
  <si>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</si>
  <si>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</si>
  <si>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</si>
  <si>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</si>
  <si>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</si>
  <si>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</si>
  <si>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</si>
  <si>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</si>
  <si>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</si>
  <si>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</si>
  <si>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</si>
  <si>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</si>
  <si>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</si>
  <si>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</si>
  <si>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</si>
  <si>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</si>
  <si>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</si>
  <si>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</si>
  <si>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</si>
  <si>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</si>
  <si>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</si>
  <si>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</si>
  <si>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</si>
  <si>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</si>
  <si>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</si>
  <si>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</si>
  <si>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</si>
  <si>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</si>
  <si>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</si>
  <si>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</si>
  <si>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</si>
  <si>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</si>
  <si>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</si>
  <si>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</si>
  <si>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</si>
  <si>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</si>
  <si>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</si>
  <si>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</si>
  <si>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</si>
  <si>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</si>
  <si>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</si>
  <si>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</si>
  <si>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</si>
  <si>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</si>
  <si>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</si>
  <si>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</si>
  <si>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</si>
  <si>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</si>
  <si>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</si>
  <si>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</si>
  <si>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</si>
  <si>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</si>
  <si>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</si>
  <si>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</si>
  <si>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</si>
  <si>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</si>
  <si>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</si>
  <si>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</si>
  <si>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</si>
  <si>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</si>
  <si>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</si>
  <si>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</si>
  <si>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</si>
  <si>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</si>
  <si>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</si>
  <si>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</si>
  <si>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</si>
  <si>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</si>
  <si>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</si>
  <si>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</si>
  <si>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</si>
  <si>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</si>
  <si>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</si>
  <si>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</si>
  <si>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</si>
  <si>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</si>
  <si>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</si>
  <si>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</si>
  <si>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</si>
  <si>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</si>
  <si>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</si>
  <si>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</si>
  <si>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</si>
  <si>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</si>
  <si>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</si>
  <si>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</si>
  <si>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</si>
  <si>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</si>
  <si>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</si>
  <si>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</si>
  <si>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</si>
  <si>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</si>
  <si>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</si>
  <si>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</si>
  <si>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</si>
  <si>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</si>
  <si>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</si>
  <si>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</si>
  <si>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</si>
  <si>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</si>
  <si>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</si>
  <si>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</si>
  <si>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</si>
  <si>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</si>
  <si>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</si>
  <si>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</si>
  <si>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</si>
  <si>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</si>
  <si>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</si>
  <si>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</si>
  <si>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</si>
  <si>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</si>
  <si>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</si>
  <si>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</si>
  <si>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</si>
  <si>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</si>
  <si>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</si>
  <si>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</si>
  <si>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</si>
  <si>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</si>
  <si>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</si>
  <si>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</si>
  <si>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</si>
  <si>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</si>
  <si>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</si>
  <si>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</si>
  <si>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</si>
  <si>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</si>
  <si>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</si>
  <si>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</si>
  <si>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</si>
  <si>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</si>
  <si>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</si>
  <si>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</si>
  <si>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</si>
  <si>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</si>
  <si>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</si>
  <si>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</si>
  <si>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</si>
  <si>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</si>
  <si>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</si>
  <si>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</si>
  <si>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</si>
  <si>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</si>
  <si>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</si>
  <si>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</si>
  <si>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</si>
  <si>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</si>
  <si>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</si>
  <si>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</si>
  <si>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</si>
  <si>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</si>
  <si>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</si>
  <si>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</si>
  <si>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</si>
  <si>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</si>
  <si>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</si>
  <si>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</si>
  <si>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</si>
  <si>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</si>
  <si>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</si>
  <si>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</si>
  <si>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</si>
  <si>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</si>
  <si>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</si>
  <si>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</si>
  <si>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</si>
  <si>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</si>
  <si>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</si>
  <si>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</si>
  <si>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</si>
  <si>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</si>
  <si>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</si>
  <si>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</si>
  <si>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</si>
  <si>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</si>
  <si>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</si>
  <si>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</si>
  <si>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</si>
  <si>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</si>
  <si>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</si>
  <si>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</si>
  <si>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</si>
  <si>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</si>
  <si>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</si>
  <si>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</si>
  <si>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</si>
  <si>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</si>
  <si>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</si>
  <si>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</si>
  <si>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</si>
  <si>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</si>
  <si>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</si>
  <si>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</si>
  <si>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</si>
  <si>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</si>
  <si>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</si>
  <si>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</si>
  <si>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</si>
  <si>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</si>
  <si>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</si>
  <si>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</si>
  <si>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</si>
  <si>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</si>
  <si>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</si>
  <si>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</si>
  <si>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</si>
  <si>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</si>
  <si>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</si>
  <si>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</si>
  <si>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</si>
  <si>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</si>
  <si>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</si>
  <si>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</si>
  <si>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</si>
  <si>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</si>
  <si>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</si>
  <si>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</si>
  <si>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</si>
  <si>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</si>
  <si>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</si>
  <si>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</si>
  <si>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</si>
  <si>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</si>
  <si>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</si>
  <si>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</si>
  <si>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</si>
  <si>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</si>
  <si>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</si>
  <si>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</si>
  <si>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</si>
  <si>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</si>
  <si>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</si>
  <si>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</si>
  <si>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</si>
  <si>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</si>
  <si>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</si>
  <si>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</si>
  <si>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</si>
  <si>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</si>
  <si>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</si>
  <si>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</si>
  <si>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</si>
  <si>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</si>
  <si>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</si>
  <si>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</si>
  <si>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</si>
  <si>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</si>
  <si>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</si>
  <si>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</si>
  <si>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</si>
  <si>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</si>
  <si>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</si>
  <si>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</si>
  <si>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</si>
  <si>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</si>
  <si>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</si>
  <si>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</si>
  <si>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</si>
  <si>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</si>
  <si>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</si>
  <si>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</si>
  <si>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</si>
  <si>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</si>
  <si>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</si>
  <si>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</si>
  <si>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</si>
  <si>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</si>
  <si>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</si>
  <si>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</si>
  <si>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</si>
  <si>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</si>
  <si>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</si>
  <si>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</si>
  <si>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</si>
  <si>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</si>
  <si>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</si>
  <si>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</si>
  <si>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</si>
  <si>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</si>
  <si>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</si>
  <si>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</si>
  <si>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</si>
  <si>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</si>
  <si>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</si>
  <si>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</si>
  <si>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</si>
  <si>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</si>
  <si>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</si>
  <si>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</si>
  <si>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</si>
  <si>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</si>
  <si>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</si>
  <si>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</si>
  <si>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</si>
  <si>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</si>
  <si>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</si>
  <si>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</si>
  <si>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</si>
  <si>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</si>
  <si>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</si>
  <si>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</si>
  <si>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</si>
  <si>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</si>
  <si>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</si>
  <si>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</si>
  <si>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</si>
  <si>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</si>
  <si>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</si>
  <si>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</si>
  <si>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</si>
  <si>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</si>
  <si>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</si>
  <si>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</si>
  <si>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</si>
  <si>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</si>
  <si>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</si>
  <si>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</si>
  <si>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</si>
  <si>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</si>
  <si>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</si>
  <si>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</si>
  <si>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</si>
  <si>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</si>
  <si>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</si>
  <si>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</si>
  <si>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</si>
  <si>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</si>
  <si>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</si>
  <si>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</si>
  <si>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</si>
  <si>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</si>
  <si>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</si>
  <si>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</si>
  <si>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</si>
  <si>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</si>
  <si>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</si>
  <si>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</si>
  <si>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</si>
  <si>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</si>
  <si>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</si>
  <si>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</si>
  <si>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</si>
  <si>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</si>
  <si>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</si>
  <si>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</si>
  <si>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</si>
  <si>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</si>
  <si>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</si>
  <si>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</si>
  <si>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</si>
  <si>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</si>
  <si>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</si>
  <si>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</si>
  <si>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</si>
  <si>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</si>
  <si>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</si>
  <si>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</si>
  <si>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</si>
  <si>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</si>
  <si>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</si>
  <si>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</si>
  <si>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</si>
  <si>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</si>
  <si>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</si>
  <si>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</si>
  <si>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</si>
  <si>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</si>
  <si>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</si>
  <si>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</si>
  <si>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</si>
  <si>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</si>
  <si>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</si>
  <si>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</si>
  <si>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</si>
  <si>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</si>
  <si>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</si>
  <si>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</si>
  <si>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</si>
  <si>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</si>
  <si>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</si>
  <si>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</si>
  <si>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</si>
  <si>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</si>
  <si>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</si>
  <si>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</si>
  <si>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</si>
  <si>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</si>
  <si>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</si>
  <si>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</si>
  <si>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</si>
  <si>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</si>
  <si>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</si>
  <si>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</si>
  <si>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</si>
  <si>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</si>
  <si>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</si>
  <si>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</si>
  <si>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</si>
  <si>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</si>
  <si>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</si>
  <si>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</si>
  <si>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</si>
  <si>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</si>
  <si>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</si>
  <si>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</si>
  <si>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</si>
  <si>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</si>
  <si>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</si>
  <si>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</si>
  <si>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</si>
  <si>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</si>
  <si>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</si>
  <si>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</si>
  <si>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</si>
  <si>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</si>
  <si>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</si>
  <si>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</si>
  <si>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</si>
  <si>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</si>
  <si>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</si>
  <si>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</si>
  <si>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</si>
  <si>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</si>
  <si>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</si>
  <si>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</si>
  <si>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</si>
  <si>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</si>
  <si>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</si>
  <si>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</si>
  <si>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</si>
  <si>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</si>
  <si>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</si>
  <si>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</si>
  <si>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</si>
  <si>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</si>
  <si>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</si>
  <si>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</si>
  <si>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</si>
  <si>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</si>
  <si>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</si>
  <si>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</si>
  <si>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</si>
  <si>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</si>
  <si>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</si>
  <si>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</si>
  <si>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</si>
  <si>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</si>
  <si>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</si>
  <si>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</si>
  <si>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</si>
  <si>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</si>
  <si>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</si>
  <si>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</si>
  <si>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</si>
  <si>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</si>
  <si>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</si>
  <si>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</si>
  <si>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</si>
  <si>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</si>
  <si>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</si>
  <si>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</si>
  <si>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</si>
  <si>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</si>
  <si>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</si>
  <si>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</si>
  <si>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</si>
  <si>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</si>
  <si>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</si>
  <si>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</si>
  <si>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</si>
  <si>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</si>
  <si>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</si>
  <si>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</si>
  <si>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</si>
  <si>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</si>
  <si>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</si>
  <si>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</si>
  <si>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</si>
  <si>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</si>
  <si>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</si>
  <si>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</si>
  <si>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</si>
  <si>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</si>
  <si>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</si>
  <si>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</si>
  <si>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</si>
  <si>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</si>
  <si>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</si>
  <si>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</si>
  <si>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</si>
  <si>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</si>
  <si>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</si>
  <si>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</si>
  <si>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</si>
  <si>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</si>
  <si>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</si>
  <si>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</si>
  <si>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</si>
  <si>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</si>
  <si>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</si>
  <si>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</si>
  <si>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</si>
  <si>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</si>
  <si>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</si>
  <si>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</si>
  <si>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</si>
  <si>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</si>
  <si>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</si>
  <si>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</si>
  <si>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</si>
  <si>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</si>
  <si>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</si>
  <si>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</si>
  <si>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</si>
  <si>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</si>
  <si>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</si>
  <si>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</si>
  <si>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</si>
  <si>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</si>
  <si>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</si>
  <si>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</si>
  <si>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</si>
  <si>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</si>
  <si>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</si>
  <si>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</si>
  <si>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</si>
  <si>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</si>
  <si>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</si>
  <si>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</si>
  <si>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</si>
  <si>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</si>
  <si>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</si>
  <si>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</si>
  <si>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</si>
  <si>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</si>
  <si>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</si>
  <si>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</si>
  <si>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</si>
  <si>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</si>
  <si>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</si>
  <si>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</si>
  <si>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</si>
  <si>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</si>
  <si>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</si>
  <si>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</si>
  <si>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</si>
  <si>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</si>
  <si>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</si>
  <si>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</si>
  <si>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</si>
  <si>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</si>
  <si>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</si>
  <si>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</si>
  <si>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</si>
  <si>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</si>
  <si>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</si>
  <si>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</si>
  <si>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</si>
  <si>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</si>
  <si>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</si>
  <si>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</si>
  <si>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</si>
  <si>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</si>
  <si>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</si>
  <si>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</si>
  <si>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</si>
  <si>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</si>
  <si>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</si>
  <si>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</si>
  <si>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</si>
  <si>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</si>
  <si>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</si>
  <si>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</si>
  <si>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</si>
  <si>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</si>
  <si>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</si>
  <si>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</si>
  <si>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</si>
  <si>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</si>
  <si>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</si>
  <si>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</si>
  <si>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</si>
  <si>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</si>
  <si>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</si>
  <si>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</si>
  <si>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</si>
  <si>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</si>
  <si>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</si>
  <si>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</si>
  <si>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</si>
  <si>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</si>
  <si>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</si>
  <si>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</si>
  <si>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</si>
  <si>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</si>
  <si>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</si>
  <si>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</si>
  <si>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</si>
  <si>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</si>
  <si>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</si>
  <si>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</si>
  <si>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</si>
  <si>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</si>
  <si>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</si>
  <si>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</si>
  <si>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</si>
  <si>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</si>
  <si>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</si>
  <si>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</si>
  <si>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</si>
  <si>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</si>
  <si>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</si>
  <si>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</si>
  <si>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</si>
  <si>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</si>
  <si>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</si>
  <si>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</si>
  <si>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</si>
  <si>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</si>
  <si>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</si>
  <si>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</si>
  <si>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</si>
  <si>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</si>
  <si>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</si>
  <si>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</si>
  <si>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</si>
  <si>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</si>
  <si>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</si>
  <si>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</si>
  <si>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</si>
  <si>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</si>
  <si>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</si>
  <si>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</si>
  <si>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</si>
  <si>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</si>
  <si>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</si>
  <si>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</si>
  <si>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</si>
  <si>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</si>
  <si>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</si>
  <si>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</si>
  <si>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</si>
  <si>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</si>
  <si>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</si>
  <si>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</si>
  <si>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</si>
  <si>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</si>
  <si>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</si>
  <si>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</si>
  <si>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</si>
  <si>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</si>
  <si>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</si>
  <si>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</si>
  <si>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</si>
  <si>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</si>
  <si>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</si>
  <si>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</si>
  <si>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</si>
  <si>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</si>
  <si>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</si>
  <si>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</si>
  <si>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</si>
  <si>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</si>
  <si>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</si>
  <si>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</si>
  <si>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</si>
  <si>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</si>
  <si>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</si>
  <si>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</si>
  <si>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</si>
  <si>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</si>
  <si>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</si>
  <si>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</si>
  <si>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</si>
  <si>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</si>
  <si>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</si>
  <si>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</si>
  <si>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</si>
  <si>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</si>
  <si>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</si>
  <si>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</si>
  <si>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</si>
  <si>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</si>
  <si>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</si>
  <si>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</si>
  <si>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</si>
  <si>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</si>
  <si>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</si>
  <si>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</si>
  <si>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</si>
  <si>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</si>
  <si>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</si>
  <si>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</si>
  <si>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</si>
  <si>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</si>
  <si>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</si>
  <si>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</si>
  <si>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</si>
  <si>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</si>
  <si>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</si>
  <si>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</si>
  <si>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</si>
  <si>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</si>
  <si>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</si>
  <si>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</si>
  <si>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</si>
  <si>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</si>
  <si>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</si>
  <si>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</si>
  <si>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</si>
  <si>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</si>
  <si>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</si>
  <si>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</si>
  <si>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</si>
  <si>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</si>
  <si>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</si>
  <si>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</si>
  <si>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</si>
  <si>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</si>
  <si>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</si>
  <si>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</si>
  <si>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</si>
  <si>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</si>
  <si>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</si>
  <si>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</si>
  <si>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</si>
  <si>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</si>
  <si>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</si>
  <si>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</si>
  <si>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</si>
  <si>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</si>
  <si>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</si>
  <si>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</si>
  <si>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</si>
  <si>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</si>
  <si>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</si>
  <si>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</si>
  <si>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</si>
  <si>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</si>
  <si>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</si>
  <si>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</si>
  <si>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</si>
  <si>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</si>
  <si>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</si>
  <si>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</si>
  <si>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</si>
  <si>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</si>
  <si>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</si>
  <si>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</si>
  <si>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</si>
  <si>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</si>
  <si>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</si>
  <si>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</si>
  <si>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</si>
  <si>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</si>
  <si>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</si>
  <si>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</si>
  <si>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</si>
  <si>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</si>
  <si>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</si>
  <si>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</si>
  <si>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</si>
  <si>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</si>
  <si>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</si>
  <si>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</si>
  <si>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</si>
  <si>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</si>
  <si>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</si>
  <si>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</si>
  <si>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</si>
  <si>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</si>
  <si>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</si>
  <si>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</si>
  <si>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</si>
  <si>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</si>
  <si>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</si>
  <si>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</si>
  <si>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</si>
  <si>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</si>
  <si>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</si>
  <si>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</si>
  <si>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</si>
  <si>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</si>
  <si>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</si>
  <si>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</si>
  <si>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</si>
  <si>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</si>
  <si>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</si>
  <si>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</si>
  <si>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</si>
  <si>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</si>
  <si>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</si>
  <si>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</si>
  <si>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</si>
  <si>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</si>
  <si>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</si>
  <si>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</si>
  <si>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</si>
  <si>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</si>
  <si>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</si>
  <si>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</si>
  <si>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</si>
  <si>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</si>
  <si>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</si>
  <si>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</si>
  <si>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</si>
  <si>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</si>
  <si>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</si>
  <si>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</si>
  <si>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</si>
  <si>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</si>
  <si>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</si>
  <si>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</si>
  <si>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</si>
  <si>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</si>
  <si>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</si>
  <si>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</si>
  <si>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</si>
  <si>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</si>
  <si>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</si>
  <si>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</si>
  <si>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</si>
  <si>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</si>
  <si>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</si>
  <si>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</si>
  <si>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</si>
  <si>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</si>
  <si>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</si>
  <si>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</si>
  <si>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</si>
  <si>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</si>
  <si>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</si>
  <si>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</si>
  <si>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</si>
  <si>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</si>
  <si>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</si>
  <si>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</si>
  <si>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</si>
  <si>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</si>
  <si>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</si>
  <si>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</si>
  <si>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</si>
  <si>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</si>
  <si>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</si>
  <si>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</si>
  <si>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</si>
  <si>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</si>
  <si>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</si>
  <si>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</si>
  <si>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</si>
  <si>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</si>
  <si>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</si>
  <si>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</si>
  <si>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</si>
  <si>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</si>
  <si>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</si>
  <si>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</si>
  <si>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</si>
  <si>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</si>
  <si>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</si>
  <si>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</si>
  <si>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</si>
  <si>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</si>
  <si>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</si>
  <si>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</si>
  <si>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</si>
  <si>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</si>
  <si>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</si>
  <si>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</si>
  <si>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</si>
  <si>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</si>
  <si>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</si>
  <si>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</si>
  <si>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</si>
  <si>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</si>
  <si>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</si>
  <si>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</si>
  <si>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</si>
  <si>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</si>
  <si>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</si>
  <si>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</si>
  <si>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</si>
  <si>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</si>
  <si>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</si>
  <si>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</si>
  <si>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</si>
  <si>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</si>
  <si>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</si>
  <si>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</si>
  <si>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</si>
  <si>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</si>
  <si>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</si>
  <si>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</si>
  <si>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</si>
  <si>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</si>
  <si>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</si>
  <si>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</si>
  <si>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</si>
  <si>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</si>
  <si>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</si>
  <si>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</si>
  <si>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</si>
  <si>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</si>
  <si>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</si>
  <si>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</si>
  <si>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</si>
  <si>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</si>
  <si>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</si>
  <si>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</si>
  <si>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</si>
  <si>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</si>
  <si>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</si>
  <si>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</si>
  <si>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</si>
  <si>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</si>
  <si>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</si>
  <si>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</si>
  <si>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</si>
  <si>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</si>
  <si>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</si>
  <si>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</si>
  <si>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</si>
  <si>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</si>
  <si>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</si>
  <si>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</si>
  <si>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</si>
  <si>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</si>
  <si>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</si>
  <si>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</si>
  <si>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</si>
  <si>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</si>
  <si>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</si>
  <si>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</si>
  <si>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</si>
  <si>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</si>
  <si>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</si>
  <si>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</si>
  <si>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</si>
  <si>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</si>
  <si>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</si>
  <si>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</si>
  <si>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</si>
  <si>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</si>
  <si>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</si>
  <si>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</si>
  <si>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</si>
  <si>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</si>
  <si>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</si>
  <si>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</si>
  <si>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</si>
  <si>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</si>
  <si>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</si>
  <si>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</si>
  <si>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</si>
  <si>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</si>
  <si>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</si>
  <si>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</si>
  <si>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</si>
  <si>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</si>
  <si>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</si>
  <si>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</si>
  <si>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</si>
  <si>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</si>
  <si>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</si>
  <si>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</si>
  <si>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</si>
  <si>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</si>
  <si>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</si>
  <si>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</si>
  <si>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</si>
  <si>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</si>
  <si>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</si>
  <si>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</si>
  <si>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</si>
  <si>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</si>
  <si>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</si>
  <si>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</si>
  <si>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</si>
  <si>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</si>
  <si>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</si>
  <si>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</si>
  <si>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</si>
  <si>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</si>
  <si>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</si>
  <si>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</si>
  <si>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</si>
  <si>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</si>
  <si>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</si>
  <si>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</si>
  <si>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</si>
  <si>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</si>
  <si>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</si>
  <si>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</si>
  <si>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</si>
  <si>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</si>
  <si>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</si>
  <si>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</si>
  <si>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</si>
  <si>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</si>
  <si>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</si>
  <si>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</si>
  <si>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</si>
  <si>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</si>
  <si>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</si>
  <si>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</si>
  <si>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</si>
  <si>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</si>
  <si>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</si>
  <si>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</si>
  <si>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</si>
  <si>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</si>
  <si>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</si>
  <si>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</si>
  <si>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</si>
  <si>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</si>
  <si>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</si>
  <si>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</si>
  <si>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</si>
  <si>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</si>
  <si>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</si>
  <si>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</si>
  <si>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</si>
  <si>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</si>
  <si>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</si>
  <si>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</si>
  <si>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</si>
  <si>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</si>
  <si>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</si>
  <si>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</si>
  <si>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</si>
  <si>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</si>
  <si>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</si>
  <si>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</si>
  <si>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</si>
  <si>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</si>
  <si>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</si>
  <si>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</si>
  <si>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</si>
  <si>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</si>
  <si>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</si>
  <si>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</si>
  <si>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</si>
  <si>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</si>
  <si>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</si>
  <si>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</si>
  <si>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</si>
  <si>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</si>
  <si>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</si>
  <si>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</si>
  <si>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</si>
  <si>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</si>
  <si>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</si>
  <si>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</si>
  <si>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</si>
  <si>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</si>
  <si>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</si>
  <si>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</si>
  <si>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</si>
  <si>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</si>
  <si>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</si>
  <si>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</si>
  <si>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</si>
  <si>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</si>
  <si>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</si>
  <si>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</si>
  <si>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</si>
  <si>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</si>
  <si>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</si>
  <si>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</si>
  <si>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</si>
  <si>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</si>
  <si>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</si>
  <si>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</si>
  <si>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</si>
  <si>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</si>
  <si>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</si>
  <si>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</si>
  <si>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</si>
  <si>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</si>
  <si>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</si>
  <si>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</si>
  <si>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</si>
  <si>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</si>
  <si>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</si>
  <si>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</si>
  <si>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</si>
  <si>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</si>
  <si>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</si>
  <si>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</si>
  <si>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</si>
  <si>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</si>
  <si>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</si>
  <si>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</si>
  <si>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</si>
  <si>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</si>
  <si>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</si>
  <si>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</si>
  <si>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</si>
  <si>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</si>
  <si>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</si>
  <si>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</si>
  <si>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</si>
  <si>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</si>
  <si>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</si>
  <si>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</si>
  <si>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</si>
  <si>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</si>
  <si>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</si>
  <si>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</si>
  <si>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</si>
  <si>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</si>
  <si>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</si>
  <si>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</si>
  <si>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</si>
  <si>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</si>
  <si>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</si>
  <si>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</si>
  <si>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</si>
  <si>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</si>
  <si>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</si>
  <si>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</si>
  <si>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</si>
  <si>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</si>
  <si>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</si>
  <si>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</si>
  <si>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</si>
  <si>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</si>
  <si>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</si>
  <si>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</si>
  <si>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</si>
  <si>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</si>
  <si>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</si>
  <si>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</si>
  <si>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</si>
  <si>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</si>
  <si>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</si>
  <si>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</si>
  <si>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</si>
  <si>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</si>
  <si>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</si>
  <si>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</si>
  <si>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</si>
  <si>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</si>
  <si>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</si>
  <si>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</si>
  <si>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</si>
  <si>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</si>
  <si>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</si>
  <si>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</si>
  <si>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</si>
  <si>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</si>
  <si>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</si>
  <si>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</si>
  <si>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</si>
  <si>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</si>
  <si>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</si>
  <si>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</si>
  <si>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</si>
  <si>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</si>
  <si>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</si>
  <si>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</si>
  <si>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</si>
  <si>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</si>
  <si>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</si>
  <si>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</si>
  <si>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</si>
  <si>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</si>
  <si>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</si>
  <si>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</si>
  <si>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</si>
  <si>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</si>
  <si>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</si>
  <si>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</si>
  <si>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</si>
  <si>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</si>
  <si>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</si>
  <si>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</si>
  <si>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</si>
  <si>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</si>
  <si>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</si>
  <si>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</si>
  <si>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</si>
  <si>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</si>
  <si>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</si>
  <si>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</si>
  <si>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</si>
  <si>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</si>
  <si>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</si>
  <si>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</si>
  <si>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</si>
  <si>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</si>
  <si>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</si>
  <si>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</si>
  <si>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</si>
  <si>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</si>
  <si>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</si>
  <si>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</si>
  <si>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</si>
  <si>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</si>
  <si>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</si>
  <si>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</si>
  <si>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</si>
  <si>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</si>
  <si>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</si>
  <si>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</si>
  <si>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</si>
  <si>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</si>
  <si>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</si>
  <si>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</si>
  <si>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</si>
  <si>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</si>
  <si>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</si>
  <si>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</si>
  <si>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</si>
  <si>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</si>
  <si>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</si>
  <si>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</si>
  <si>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</si>
  <si>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</si>
  <si>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</si>
  <si>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</si>
  <si>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</si>
  <si>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</si>
  <si>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</si>
  <si>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</si>
  <si>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</si>
  <si>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</si>
  <si>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</si>
  <si>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</si>
  <si>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</si>
  <si>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</si>
  <si>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</si>
  <si>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</si>
  <si>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</si>
  <si>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</si>
  <si>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</si>
  <si>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</si>
  <si>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</si>
  <si>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</si>
  <si>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</si>
  <si>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</si>
  <si>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</si>
  <si>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</si>
  <si>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</si>
  <si>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</si>
  <si>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</si>
  <si>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</si>
  <si>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</si>
  <si>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</si>
  <si>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</si>
  <si>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</si>
  <si>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</si>
  <si>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</si>
  <si>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</si>
  <si>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</si>
  <si>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</si>
  <si>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</si>
  <si>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</si>
  <si>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</si>
  <si>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</si>
  <si>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</si>
  <si>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</si>
  <si>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</si>
  <si>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</si>
  <si>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</si>
  <si>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</si>
  <si>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</si>
  <si>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</si>
  <si>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</si>
  <si>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</si>
  <si>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</si>
  <si>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</si>
  <si>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</si>
  <si>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</si>
  <si>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</si>
  <si>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</si>
  <si>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</si>
  <si>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</si>
  <si>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</si>
  <si>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</si>
  <si>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</si>
  <si>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</si>
  <si>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</si>
  <si>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</si>
  <si>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</si>
  <si>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</si>
  <si>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</si>
  <si>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</si>
  <si>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</si>
  <si>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</si>
  <si>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</si>
  <si>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</si>
  <si>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</si>
  <si>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</si>
  <si>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</si>
  <si>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</si>
  <si>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</si>
  <si>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</si>
  <si>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</si>
  <si>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</si>
  <si>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</si>
  <si>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</si>
  <si>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</si>
  <si>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</si>
  <si>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</si>
  <si>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</si>
  <si>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</si>
  <si>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</si>
  <si>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</si>
  <si>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</si>
  <si>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</si>
  <si>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</si>
  <si>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</si>
  <si>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</si>
  <si>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</si>
  <si>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</si>
  <si>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</si>
  <si>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</si>
  <si>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</si>
  <si>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</si>
  <si>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</si>
  <si>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</si>
  <si>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</si>
  <si>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</si>
  <si>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</si>
  <si>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</si>
  <si>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</si>
  <si>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</si>
  <si>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</si>
  <si>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</si>
  <si>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</si>
  <si>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</si>
  <si>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</si>
  <si>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</si>
  <si>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</si>
  <si>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</si>
  <si>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</si>
  <si>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</si>
  <si>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</si>
  <si>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</si>
  <si>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</si>
  <si>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</si>
  <si>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</si>
  <si>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</si>
  <si>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</si>
  <si>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</si>
  <si>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</si>
  <si>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</si>
  <si>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</si>
  <si>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</si>
  <si>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</si>
  <si>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</si>
  <si>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</si>
  <si>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</si>
  <si>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</si>
  <si>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</si>
  <si>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</si>
  <si>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</si>
  <si>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</si>
  <si>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</si>
  <si>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</si>
  <si>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</si>
  <si>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</si>
  <si>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</si>
  <si>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</si>
  <si>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</si>
  <si>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</si>
  <si>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</si>
  <si>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</si>
  <si>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</si>
  <si>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</si>
  <si>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</si>
  <si>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</si>
  <si>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</si>
  <si>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</si>
  <si>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</si>
  <si>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</si>
  <si>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</si>
  <si>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</si>
  <si>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</si>
  <si>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</si>
  <si>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</si>
  <si>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</si>
  <si>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</si>
  <si>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</si>
  <si>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</si>
  <si>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</si>
  <si>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</si>
  <si>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</si>
  <si>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</si>
  <si>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</si>
  <si>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</si>
  <si>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</si>
  <si>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</si>
  <si>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</si>
  <si>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</si>
  <si>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</si>
  <si>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</si>
  <si>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</si>
  <si>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</si>
  <si>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</si>
  <si>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</si>
  <si>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</si>
  <si>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</si>
  <si>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</si>
  <si>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</si>
  <si>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</si>
  <si>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</si>
  <si>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</si>
  <si>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</si>
  <si>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</si>
  <si>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</si>
  <si>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</si>
  <si>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</si>
  <si>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</si>
  <si>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</si>
  <si>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</si>
  <si>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</si>
  <si>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</si>
  <si>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</si>
  <si>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</si>
  <si>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</si>
  <si>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</si>
  <si>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</si>
  <si>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</si>
  <si>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</si>
  <si>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</si>
  <si>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</si>
  <si>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</si>
  <si>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</si>
  <si>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</si>
  <si>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</si>
  <si>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</si>
  <si>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</si>
  <si>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</si>
  <si>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</si>
  <si>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</si>
  <si>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</si>
  <si>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</si>
  <si>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</si>
  <si>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</si>
  <si>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</si>
  <si>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</si>
  <si>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</si>
  <si>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</si>
  <si>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</si>
  <si>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</si>
  <si>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</si>
  <si>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</si>
  <si>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</si>
  <si>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</si>
  <si>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</si>
  <si>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</si>
  <si>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</si>
  <si>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</si>
  <si>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</si>
  <si>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</si>
  <si>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</si>
  <si>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</si>
  <si>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</si>
  <si>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</si>
  <si>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</si>
  <si>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</si>
  <si>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</si>
  <si>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</si>
  <si>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</si>
  <si>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</si>
  <si>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</si>
  <si>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</si>
  <si>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</si>
  <si>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</si>
  <si>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</si>
  <si>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</si>
  <si>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</si>
  <si>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</si>
  <si>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</si>
  <si>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</si>
  <si>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</si>
  <si>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</si>
  <si>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</si>
  <si>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</si>
  <si>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</si>
  <si>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</si>
  <si>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</si>
  <si>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</si>
  <si>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</si>
  <si>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</si>
  <si>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</si>
  <si>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</si>
  <si>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</si>
  <si>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</si>
  <si>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</si>
  <si>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</si>
  <si>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</si>
  <si>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</si>
  <si>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</si>
  <si>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</si>
  <si>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</si>
  <si>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</si>
  <si>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</si>
  <si>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</si>
  <si>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</si>
  <si>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</si>
  <si>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</si>
  <si>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</si>
  <si>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</si>
  <si>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</si>
  <si>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</si>
  <si>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</si>
  <si>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</si>
  <si>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</si>
  <si>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</si>
  <si>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</si>
  <si>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</si>
  <si>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</si>
  <si>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</si>
  <si>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</si>
  <si>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</si>
  <si>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</si>
  <si>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</si>
  <si>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</si>
  <si>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</si>
  <si>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</si>
  <si>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</si>
  <si>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</si>
  <si>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</si>
  <si>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</si>
  <si>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</si>
  <si>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</si>
  <si>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</si>
  <si>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</si>
  <si>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</si>
  <si>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</si>
  <si>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</si>
  <si>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</si>
  <si>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</si>
  <si>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</si>
  <si>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</si>
  <si>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</si>
  <si>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</si>
  <si>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</si>
  <si>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</si>
  <si>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</si>
  <si>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</si>
  <si>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</si>
  <si>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</si>
  <si>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</si>
  <si>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</si>
  <si>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</si>
  <si>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</si>
  <si>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</si>
  <si>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</si>
  <si>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</si>
  <si>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</si>
  <si>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</si>
  <si>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</si>
  <si>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</si>
  <si>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</si>
  <si>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</si>
  <si>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</si>
  <si>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</si>
  <si>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</si>
  <si>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</si>
  <si>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</si>
  <si>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</si>
  <si>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</si>
  <si>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</si>
  <si>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</si>
  <si>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</si>
  <si>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</si>
  <si>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</si>
  <si>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</si>
  <si>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</si>
  <si>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</si>
  <si>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</si>
  <si>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</si>
  <si>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</si>
  <si>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</si>
  <si>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</si>
  <si>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</si>
  <si>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</si>
  <si>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</si>
  <si>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</si>
  <si>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</si>
  <si>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</si>
  <si>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</si>
  <si>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</si>
  <si>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</si>
  <si>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</si>
  <si>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</si>
  <si>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</si>
  <si>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</si>
  <si>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</si>
  <si>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</si>
  <si>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</si>
  <si>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</si>
  <si>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</si>
  <si>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</si>
  <si>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</si>
  <si>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</si>
  <si>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</si>
  <si>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</si>
  <si>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</si>
  <si>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</si>
  <si>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</si>
  <si>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</si>
  <si>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</si>
  <si>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</si>
  <si>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</si>
  <si>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</si>
  <si>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</si>
  <si>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</si>
  <si>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</si>
  <si>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</si>
  <si>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</si>
  <si>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</si>
  <si>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</si>
  <si>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</si>
  <si>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</si>
  <si>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</si>
  <si>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</si>
  <si>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</si>
  <si>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</si>
  <si>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</si>
  <si>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</si>
  <si>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</si>
  <si>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</si>
  <si>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</si>
  <si>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</si>
  <si>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</si>
  <si>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</si>
  <si>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</si>
  <si>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</si>
  <si>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</si>
  <si>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</si>
  <si>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</si>
  <si>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</si>
  <si>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</si>
  <si>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</si>
  <si>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</si>
  <si>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</si>
  <si>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</si>
  <si>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</si>
  <si>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</si>
  <si>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</si>
  <si>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</si>
  <si>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</si>
  <si>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</si>
  <si>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</si>
  <si>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</si>
  <si>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</si>
  <si>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</si>
  <si>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</si>
  <si>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</si>
  <si>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</si>
  <si>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</si>
  <si>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</si>
  <si>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</si>
  <si>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</si>
  <si>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</si>
  <si>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</si>
  <si>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</si>
  <si>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</si>
  <si>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</si>
  <si>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</si>
  <si>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</si>
  <si>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</si>
  <si>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</si>
  <si>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</si>
  <si>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</si>
  <si>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</si>
  <si>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</si>
  <si>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</si>
  <si>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</si>
  <si>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</si>
  <si>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</si>
  <si>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</si>
  <si>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</si>
  <si>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</si>
  <si>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</si>
  <si>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</si>
  <si>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</si>
  <si>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</si>
  <si>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</si>
  <si>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</si>
  <si>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</si>
  <si>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</si>
  <si>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</si>
  <si>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</si>
  <si>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</si>
  <si>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</si>
  <si>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</si>
  <si>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</si>
  <si>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</si>
  <si>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</si>
  <si>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</si>
  <si>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</si>
  <si>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</si>
  <si>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</si>
  <si>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</si>
  <si>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</si>
  <si>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</si>
  <si>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</si>
  <si>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</si>
  <si>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</si>
  <si>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</si>
  <si>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</si>
  <si>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</si>
  <si>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</si>
  <si>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</si>
  <si>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</si>
  <si>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</si>
  <si>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</si>
  <si>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</si>
  <si>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</si>
  <si>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</si>
  <si>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</si>
  <si>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</si>
  <si>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</si>
  <si>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</si>
  <si>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</si>
  <si>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</si>
  <si>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</si>
  <si>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</si>
  <si>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</si>
  <si>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</si>
  <si>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</si>
  <si>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</si>
  <si>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</si>
  <si>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</si>
  <si>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</si>
  <si>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</si>
  <si>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</si>
  <si>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</si>
  <si>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</si>
  <si>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</si>
  <si>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</si>
  <si>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</si>
  <si>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</si>
  <si>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</si>
  <si>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</si>
  <si>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</si>
  <si>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</si>
  <si>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</si>
  <si>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</si>
  <si>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</si>
  <si>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</si>
  <si>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</si>
  <si>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</si>
  <si>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</si>
  <si>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</si>
  <si>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</si>
  <si>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</si>
  <si>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</si>
  <si>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</si>
  <si>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</si>
  <si>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</si>
  <si>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</si>
  <si>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</si>
  <si>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</si>
  <si>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</si>
  <si>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</si>
  <si>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</si>
  <si>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</si>
  <si>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</si>
  <si>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</si>
  <si>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</si>
  <si>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</si>
  <si>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</si>
  <si>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</si>
  <si>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</si>
  <si>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</si>
  <si>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</si>
  <si>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</si>
  <si>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</si>
  <si>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</si>
  <si>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</si>
  <si>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</si>
  <si>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</si>
  <si>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</si>
  <si>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</si>
  <si>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</si>
  <si>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</si>
  <si>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</si>
  <si>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</si>
  <si>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</si>
  <si>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</si>
  <si>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</si>
  <si>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</si>
  <si>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</si>
  <si>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</si>
  <si>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</si>
  <si>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</si>
  <si>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</si>
  <si>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</si>
  <si>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</si>
  <si>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</si>
  <si>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</si>
  <si>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</si>
  <si>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</si>
  <si>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</si>
  <si>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</si>
  <si>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</si>
  <si>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</si>
  <si>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</si>
  <si>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</si>
  <si>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</si>
  <si>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</si>
  <si>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</si>
  <si>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</si>
  <si>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</si>
  <si>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</si>
  <si>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</si>
  <si>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</si>
  <si>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</si>
  <si>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</si>
  <si>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</si>
  <si>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</si>
  <si>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</si>
  <si>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</si>
  <si>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</si>
  <si>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</si>
  <si>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</si>
  <si>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</si>
  <si>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</si>
  <si>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</si>
  <si>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</si>
  <si>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</si>
  <si>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</si>
  <si>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</si>
  <si>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</si>
  <si>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</si>
  <si>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</si>
  <si>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</si>
  <si>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</si>
  <si>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</si>
  <si>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</si>
  <si>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</si>
  <si>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</si>
  <si>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</si>
  <si>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</si>
  <si>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</si>
  <si>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</si>
  <si>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</si>
  <si>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</si>
  <si>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</si>
  <si>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</si>
  <si>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</si>
  <si>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</si>
  <si>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</si>
  <si>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</si>
  <si>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</si>
  <si>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</si>
  <si>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</si>
  <si>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</si>
  <si>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</si>
  <si>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</si>
  <si>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</si>
  <si>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</si>
  <si>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</si>
  <si>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</si>
  <si>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</si>
  <si>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</si>
  <si>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</si>
  <si>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</si>
  <si>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</si>
  <si>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</si>
  <si>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</si>
  <si>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</si>
  <si>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</si>
  <si>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</si>
  <si>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</si>
  <si>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</si>
  <si>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</si>
  <si>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</si>
  <si>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</si>
  <si>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</si>
  <si>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</si>
  <si>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</si>
  <si>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</si>
  <si>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</si>
  <si>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</si>
  <si>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</si>
  <si>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</si>
  <si>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</si>
  <si>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</si>
  <si>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</si>
  <si>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</si>
  <si>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</si>
  <si>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</si>
  <si>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</si>
  <si>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</si>
  <si>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</si>
  <si>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</si>
  <si>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</si>
  <si>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</si>
  <si>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</si>
  <si>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</si>
  <si>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</si>
  <si>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</si>
  <si>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</si>
  <si>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</si>
  <si>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</si>
  <si>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</si>
  <si>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</si>
  <si>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</si>
  <si>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</si>
  <si>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</si>
  <si>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</si>
  <si>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</si>
  <si>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</si>
  <si>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</si>
  <si>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</si>
  <si>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</si>
  <si>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</si>
  <si>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</si>
  <si>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</si>
  <si>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</si>
  <si>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</si>
  <si>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</si>
  <si>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</si>
  <si>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</si>
  <si>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</si>
  <si>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</si>
  <si>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</si>
  <si>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</si>
  <si>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</si>
  <si>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</si>
  <si>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</si>
  <si>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</si>
  <si>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</si>
  <si>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</si>
  <si>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</si>
  <si>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</si>
  <si>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</si>
  <si>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</si>
  <si>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</si>
  <si>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</si>
  <si>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</si>
  <si>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</si>
  <si>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</si>
  <si>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</si>
  <si>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</si>
  <si>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</si>
  <si>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</si>
  <si>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</si>
  <si>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</si>
  <si>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</si>
  <si>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</si>
  <si>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</si>
  <si>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</si>
  <si>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</si>
  <si>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</si>
  <si>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</si>
  <si>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</si>
  <si>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</si>
  <si>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</si>
  <si>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</si>
  <si>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</si>
  <si>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</si>
  <si>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</si>
  <si>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</si>
  <si>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</si>
  <si>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</si>
  <si>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</si>
  <si>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</si>
  <si>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</si>
  <si>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</si>
  <si>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</si>
  <si>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</si>
  <si>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</si>
  <si>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</si>
  <si>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</si>
  <si>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</si>
  <si>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</si>
  <si>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</si>
  <si>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</si>
  <si>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</si>
  <si>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</si>
  <si>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</si>
  <si>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</si>
  <si>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</si>
  <si>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</si>
  <si>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</si>
  <si>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</si>
  <si>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</si>
  <si>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</si>
  <si>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</si>
  <si>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</si>
  <si>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</si>
  <si>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</si>
  <si>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</si>
  <si>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</si>
  <si>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</si>
  <si>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</si>
  <si>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</si>
  <si>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</si>
  <si>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</si>
  <si>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</si>
  <si>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</si>
  <si>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</si>
  <si>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</si>
  <si>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</si>
  <si>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</si>
  <si>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</si>
  <si>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</si>
  <si>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</si>
  <si>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</si>
  <si>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</si>
  <si>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</si>
  <si>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</si>
  <si>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</si>
  <si>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</si>
  <si>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</si>
  <si>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</si>
  <si>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</si>
  <si>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</si>
  <si>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</si>
  <si>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</si>
  <si>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</si>
  <si>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</si>
  <si>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</si>
  <si>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</si>
  <si>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</si>
  <si>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</si>
  <si>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</si>
  <si>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</si>
  <si>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</si>
  <si>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</si>
  <si>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</si>
  <si>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</si>
  <si>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</si>
  <si>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</si>
  <si>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</si>
  <si>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</si>
  <si>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</si>
  <si>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</si>
  <si>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</si>
  <si>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</si>
  <si>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</si>
  <si>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</si>
  <si>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</si>
  <si>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</si>
  <si>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</si>
  <si>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</si>
  <si>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</si>
  <si>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</si>
  <si>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</si>
  <si>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</si>
  <si>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</si>
  <si>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</si>
  <si>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</si>
  <si>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</si>
  <si>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</si>
  <si>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</si>
  <si>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</si>
  <si>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</si>
  <si>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</si>
  <si>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</si>
  <si>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</si>
  <si>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</si>
  <si>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</si>
  <si>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</si>
  <si>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</si>
  <si>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</si>
  <si>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</si>
  <si>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</si>
  <si>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</si>
  <si>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</si>
  <si>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</si>
  <si>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</si>
  <si>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</si>
  <si>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</si>
  <si>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</si>
  <si>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</si>
  <si>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</si>
  <si>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</si>
  <si>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</si>
  <si>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</si>
  <si>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</si>
  <si>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</si>
  <si>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</si>
  <si>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</si>
  <si>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</si>
  <si>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</si>
  <si>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</si>
  <si>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</si>
  <si>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</si>
  <si>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</si>
  <si>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</si>
  <si>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</si>
  <si>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</si>
  <si>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</si>
  <si>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</si>
  <si>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</si>
  <si>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</si>
  <si>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</si>
  <si>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</si>
  <si>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</si>
  <si>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</si>
  <si>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</si>
  <si>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</si>
  <si>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</si>
  <si>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</si>
  <si>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</si>
  <si>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</si>
  <si>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</si>
  <si>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</si>
  <si>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</si>
  <si>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</si>
  <si>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</si>
  <si>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</si>
  <si>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</si>
  <si>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</si>
  <si>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</si>
  <si>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</si>
  <si>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</si>
  <si>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</si>
  <si>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</si>
  <si>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</si>
  <si>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</si>
  <si>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</si>
  <si>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</si>
  <si>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</si>
  <si>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</si>
  <si>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</si>
  <si>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</si>
  <si>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</si>
  <si>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</si>
  <si>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</si>
  <si>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</si>
  <si>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</si>
  <si>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</si>
  <si>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</si>
  <si>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</si>
  <si>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</si>
  <si>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</si>
  <si>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</si>
  <si>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</si>
  <si>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</si>
  <si>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</si>
  <si>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</si>
  <si>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</si>
  <si>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</si>
  <si>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</si>
  <si>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</si>
  <si>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</si>
  <si>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</si>
  <si>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</si>
  <si>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</si>
  <si>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</si>
  <si>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</si>
  <si>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</si>
  <si>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</si>
  <si>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</si>
  <si>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</si>
  <si>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</si>
  <si>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</si>
  <si>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</si>
  <si>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</si>
  <si>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</si>
  <si>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</si>
  <si>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</si>
  <si>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</si>
  <si>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</si>
  <si>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</si>
  <si>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</si>
  <si>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</si>
  <si>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</si>
  <si>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</si>
  <si>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</si>
  <si>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</si>
  <si>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</si>
  <si>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</si>
  <si>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</si>
  <si>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</si>
  <si>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</si>
  <si>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</si>
  <si>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</si>
  <si>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</si>
  <si>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</si>
  <si>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</si>
  <si>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</si>
  <si>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</si>
  <si>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</si>
  <si>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</si>
  <si>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</si>
  <si>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</si>
  <si>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</si>
  <si>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</si>
  <si>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</si>
  <si>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</si>
  <si>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</si>
  <si>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</si>
  <si>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</si>
  <si>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</si>
  <si>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</si>
  <si>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</si>
  <si>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</si>
  <si>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</si>
  <si>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</si>
  <si>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</si>
  <si>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</si>
  <si>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</si>
  <si>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</si>
  <si>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</si>
  <si>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</si>
  <si>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</si>
  <si>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</si>
  <si>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</si>
  <si>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</si>
  <si>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</si>
  <si>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</si>
  <si>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</si>
  <si>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</si>
  <si>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</si>
  <si>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</si>
  <si>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</si>
  <si>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</si>
  <si>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</si>
  <si>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</si>
  <si>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</si>
  <si>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</si>
  <si>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</si>
  <si>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</si>
  <si>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</si>
  <si>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</si>
  <si>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</si>
  <si>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</si>
  <si>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</si>
  <si>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</si>
  <si>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</si>
  <si>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</si>
  <si>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</si>
  <si>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</si>
  <si>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</si>
  <si>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</si>
  <si>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</si>
  <si>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</si>
  <si>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</si>
  <si>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</si>
  <si>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</si>
  <si>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</si>
  <si>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</si>
  <si>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</si>
  <si>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</si>
  <si>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</si>
  <si>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</si>
  <si>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</si>
  <si>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</si>
  <si>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</si>
  <si>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</si>
  <si>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</si>
  <si>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</si>
  <si>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</si>
  <si>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</si>
  <si>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</si>
  <si>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</si>
  <si>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</si>
  <si>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</si>
  <si>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</si>
  <si>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</si>
  <si>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</si>
  <si>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</si>
  <si>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</si>
  <si>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</si>
  <si>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</si>
  <si>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</si>
  <si>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</si>
  <si>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</si>
  <si>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</si>
  <si>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</si>
  <si>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</si>
  <si>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</si>
  <si>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</si>
  <si>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</si>
  <si>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</si>
  <si>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</si>
  <si>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</si>
  <si>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</si>
  <si>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</si>
  <si>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</si>
  <si>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</si>
  <si>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</si>
  <si>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</si>
  <si>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</si>
  <si>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</si>
  <si>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</si>
  <si>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</si>
  <si>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</si>
  <si>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</si>
  <si>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</si>
  <si>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</si>
  <si>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</si>
  <si>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</si>
  <si>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</si>
  <si>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</si>
  <si>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</si>
  <si>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</si>
  <si>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</si>
  <si>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</si>
  <si>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</si>
  <si>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</si>
  <si>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</si>
  <si>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</si>
  <si>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</si>
  <si>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</si>
  <si>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</si>
  <si>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</si>
  <si>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</si>
  <si>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</si>
  <si>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</si>
  <si>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</si>
  <si>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</si>
  <si>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</si>
  <si>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</si>
  <si>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</si>
  <si>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</si>
  <si>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</si>
  <si>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</si>
  <si>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</si>
  <si>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</si>
  <si>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</si>
  <si>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</si>
  <si>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</si>
  <si>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</si>
  <si>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</si>
  <si>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</si>
  <si>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</si>
  <si>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</si>
  <si>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</si>
  <si>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</si>
  <si>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</si>
  <si>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</si>
  <si>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</si>
  <si>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</si>
  <si>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</si>
  <si>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</si>
  <si>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</si>
  <si>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</si>
  <si>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</si>
  <si>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</si>
  <si>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</si>
  <si>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</si>
  <si>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</si>
  <si>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</si>
  <si>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</si>
  <si>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</si>
  <si>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</si>
  <si>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</si>
  <si>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</si>
  <si>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</si>
  <si>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</si>
  <si>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</si>
  <si>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</si>
  <si>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</si>
  <si>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</si>
  <si>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</si>
  <si>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</si>
  <si>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</si>
  <si>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</si>
  <si>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</si>
  <si>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</si>
  <si>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</si>
  <si>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</si>
  <si>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</si>
  <si>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</si>
  <si>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</si>
  <si>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</si>
  <si>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</si>
  <si>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</si>
  <si>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</si>
  <si>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</si>
  <si>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</si>
  <si>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</si>
  <si>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</si>
  <si>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</si>
  <si>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</si>
  <si>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</si>
  <si>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</si>
  <si>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</si>
  <si>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</si>
  <si>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</si>
  <si>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</si>
  <si>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</si>
  <si>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</si>
  <si>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</si>
  <si>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</si>
  <si>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</si>
  <si>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</si>
  <si>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</si>
  <si>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</si>
  <si>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</si>
  <si>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</si>
  <si>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</si>
  <si>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</si>
  <si>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</si>
  <si>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</si>
  <si>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</si>
  <si>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</si>
  <si>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</si>
  <si>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</si>
  <si>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</si>
  <si>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</si>
  <si>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</si>
  <si>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</si>
  <si>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</si>
  <si>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</si>
  <si>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</si>
  <si>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</si>
  <si>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</si>
  <si>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</si>
  <si>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</si>
  <si>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</si>
  <si>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</si>
  <si>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</si>
  <si>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</si>
  <si>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</si>
  <si>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</si>
  <si>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</si>
  <si>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</si>
  <si>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</si>
  <si>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</si>
  <si>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</si>
  <si>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</si>
  <si>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</si>
  <si>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</si>
  <si>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</si>
  <si>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</si>
  <si>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</si>
  <si>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</si>
  <si>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</si>
  <si>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</si>
  <si>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</si>
  <si>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</si>
  <si>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</si>
  <si>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</si>
  <si>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</si>
  <si>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</si>
  <si>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</si>
  <si>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</si>
  <si>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</si>
  <si>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</si>
  <si>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</si>
  <si>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</si>
  <si>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</si>
  <si>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</si>
  <si>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</si>
  <si>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</si>
  <si>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</si>
  <si>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</si>
  <si>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</si>
  <si>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</si>
  <si>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</si>
  <si>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</si>
  <si>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</si>
  <si>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</si>
  <si>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</si>
  <si>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</si>
  <si>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</si>
  <si>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</si>
  <si>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</si>
  <si>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</si>
  <si>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</si>
  <si>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</si>
  <si>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</si>
  <si>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</si>
  <si>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</si>
  <si>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</si>
  <si>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</si>
  <si>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</si>
  <si>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</si>
  <si>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</si>
  <si>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</si>
  <si>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</si>
  <si>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</si>
  <si>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</si>
  <si>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</si>
  <si>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</si>
  <si>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</si>
  <si>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</si>
  <si>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</si>
  <si>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</si>
  <si>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</si>
  <si>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</si>
  <si>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</si>
  <si>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</si>
  <si>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</si>
  <si>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</si>
  <si>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</si>
  <si>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</si>
  <si>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</si>
  <si>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</si>
  <si>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</si>
  <si>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</si>
  <si>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</si>
  <si>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</si>
  <si>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</si>
  <si>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</si>
  <si>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</si>
  <si>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</si>
  <si>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</si>
  <si>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</si>
  <si>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</si>
  <si>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</si>
  <si>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</si>
  <si>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</si>
  <si>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</si>
  <si>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</si>
  <si>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</si>
  <si>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</si>
  <si>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</si>
  <si>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</si>
  <si>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</si>
  <si>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</si>
  <si>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</si>
  <si>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</si>
  <si>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</si>
  <si>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</si>
  <si>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</si>
  <si>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</si>
  <si>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</si>
  <si>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</si>
  <si>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</si>
  <si>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</si>
  <si>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</si>
  <si>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</si>
  <si>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</si>
  <si>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</si>
  <si>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</si>
  <si>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</si>
  <si>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</si>
  <si>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</si>
  <si>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</si>
  <si>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</si>
  <si>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</si>
  <si>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</si>
  <si>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</si>
  <si>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</si>
  <si>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</si>
  <si>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</si>
  <si>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</si>
  <si>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</si>
  <si>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</si>
  <si>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</si>
  <si>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</si>
  <si>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</si>
  <si>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</si>
  <si>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</si>
  <si>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</si>
  <si>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</si>
  <si>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</si>
  <si>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</si>
  <si>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</si>
  <si>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</si>
  <si>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</si>
  <si>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</si>
  <si>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</si>
  <si>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</si>
  <si>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</si>
  <si>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</si>
  <si>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</si>
  <si>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</si>
  <si>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</si>
  <si>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</si>
  <si>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</si>
  <si>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VINCENT BOUCHAREYCHAS</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</si>
  <si>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</si>
  <si>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</si>
  <si>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</si>
  <si>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</si>
  <si>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06188900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</si>
  <si>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</si>
  <si>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</si>
  <si>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</si>
  <si>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PALLAS</t>
  </si>
  <si>
    <t xml:space="preserve">NOM_PRELEV_DETERM</t>
  </si>
  <si>
    <t xml:space="preserve">AQUASCOP BIOLOGIE site de Monptellier</t>
  </si>
  <si>
    <t xml:space="preserve">LB_STATION</t>
  </si>
  <si>
    <t xml:space="preserve">PALLAS A LOUPIAN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</si>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</sst>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2" activeCellId="0" sqref="B1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749176</v>
      </c>
      <c r="G10" s="25"/>
      <c r="H10" s="25"/>
    </row>
    <row r="11" customFormat="false" ht="15" hidden="false" customHeight="false" outlineLevel="0" collapsed="false">
      <c r="A11" s="26" t="s">
        <v>5183</v>
      </c>
      <c r="B11" s="30" t="n">
        <v>43600</v>
      </c>
      <c r="D11" s="26" t="s">
        <v>5184</v>
      </c>
      <c r="E11" s="29" t="n">
        <v>6259816</v>
      </c>
      <c r="G11" s="25"/>
      <c r="H11" s="25"/>
    </row>
    <row r="12" customFormat="false" ht="15" hidden="false" customHeight="false" outlineLevel="0" collapsed="false">
      <c r="A12" s="26" t="s">
        <v>5185</v>
      </c>
      <c r="B12" s="29" t="s">
        <v>5186</v>
      </c>
      <c r="D12" s="26" t="s">
        <v>5187</v>
      </c>
      <c r="E12" s="29" t="n">
        <v>749218</v>
      </c>
      <c r="G12" s="25"/>
      <c r="H12" s="25"/>
    </row>
    <row r="13" customFormat="false" ht="17.25" hidden="false" customHeight="true" outlineLevel="0" collapsed="false">
      <c r="A13" s="12"/>
      <c r="B13" s="31"/>
      <c r="D13" s="26" t="s">
        <v>5188</v>
      </c>
      <c r="E13" s="29" t="n">
        <v>6259731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749176</v>
      </c>
    </row>
    <row r="18" customFormat="false" ht="15" hidden="false" customHeight="false" outlineLevel="0" collapsed="false">
      <c r="A18" s="36"/>
      <c r="B18" s="37" t="s">
        <v>5196</v>
      </c>
      <c r="C18" s="38" t="n">
        <f aca="false">E11</f>
        <v>6259816</v>
      </c>
    </row>
    <row r="19" customFormat="false" ht="15" hidden="false" customHeight="false" outlineLevel="0" collapsed="false">
      <c r="A19" s="33" t="s">
        <v>5197</v>
      </c>
      <c r="B19" s="39" t="n">
        <v>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2.4</v>
      </c>
      <c r="C37" s="50"/>
      <c r="D37" s="55" t="s">
        <v>5219</v>
      </c>
      <c r="E37" s="34"/>
    </row>
    <row r="38" s="56" customFormat="true" ht="15" hidden="false" customHeight="true" outlineLevel="0" collapsed="false">
      <c r="A38" s="54" t="s">
        <v>5220</v>
      </c>
      <c r="B38" s="34" t="n">
        <v>3.2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t="n">
        <v>5</v>
      </c>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5</v>
      </c>
      <c r="C65" s="50"/>
      <c r="D65" s="19" t="s">
        <v>5243</v>
      </c>
      <c r="E65" s="61"/>
    </row>
    <row r="66" s="17" customFormat="true" ht="15" hidden="false" customHeight="false" outlineLevel="0" collapsed="false">
      <c r="A66" s="33" t="s">
        <v>5244</v>
      </c>
      <c r="B66" s="62" t="n">
        <v>1</v>
      </c>
      <c r="C66" s="50"/>
      <c r="D66" s="26" t="s">
        <v>5244</v>
      </c>
      <c r="E66" s="62"/>
    </row>
    <row r="67" s="17" customFormat="true" ht="15" hidden="false" customHeight="false" outlineLevel="0" collapsed="false">
      <c r="A67" s="33" t="s">
        <v>5245</v>
      </c>
      <c r="B67" s="62"/>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4</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5</v>
      </c>
      <c r="C81" s="50"/>
      <c r="D81" s="19" t="s">
        <v>5255</v>
      </c>
      <c r="E81" s="61"/>
    </row>
    <row r="82" s="17" customFormat="true" ht="15" hidden="false" customHeight="false" outlineLevel="0" collapsed="false">
      <c r="A82" s="33" t="s">
        <v>5256</v>
      </c>
      <c r="B82" s="62" t="n">
        <v>2</v>
      </c>
      <c r="C82" s="50"/>
      <c r="D82" s="26" t="s">
        <v>5256</v>
      </c>
      <c r="E82" s="62"/>
    </row>
    <row r="83" s="17" customFormat="true" ht="15" hidden="false" customHeight="false" outlineLevel="0" collapsed="false">
      <c r="A83" s="33" t="s">
        <v>5257</v>
      </c>
      <c r="B83" s="62"/>
      <c r="C83" s="50"/>
      <c r="D83" s="26" t="s">
        <v>5257</v>
      </c>
      <c r="E83" s="62"/>
    </row>
    <row r="84" s="17" customFormat="true" ht="15" hidden="false" customHeight="false" outlineLevel="0" collapsed="false">
      <c r="A84" s="33" t="s">
        <v>5258</v>
      </c>
      <c r="B84" s="62" t="n">
        <v>1</v>
      </c>
      <c r="C84" s="50"/>
      <c r="D84" s="26" t="s">
        <v>5258</v>
      </c>
      <c r="E84" s="62"/>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t="n">
        <v>1</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5274</v>
      </c>
      <c r="G97" s="83"/>
      <c r="H97" s="84"/>
    </row>
    <row r="98" customFormat="false" ht="15" hidden="false" customHeight="false" outlineLevel="0" collapsed="false">
      <c r="A98" s="78" t="s">
        <v>3260</v>
      </c>
      <c r="B98" s="79" t="str">
        <f aca="false">IF(A98="NEWCOD",IF(ISBLANK(G98),"renseigner le champ 'Nouveau taxon'",G98),VLOOKUP(A98,'Ref Taxo'!A:B,2,FALSE()))</f>
        <v>Oedogonium</v>
      </c>
      <c r="C98" s="80" t="n">
        <f aca="false">IF(A98="NEWCOD",IF(ISBLANK(H98),"NoCod",H98),VLOOKUP(A98,'Ref Taxo'!A:D,4,FALSE()))</f>
        <v>1134</v>
      </c>
      <c r="D98" s="81" t="n">
        <v>0.01</v>
      </c>
      <c r="E98" s="82"/>
      <c r="F98" s="82" t="s">
        <v>5274</v>
      </c>
      <c r="G98" s="85"/>
      <c r="H98" s="86"/>
    </row>
    <row r="99" customFormat="false" ht="15" hidden="false" customHeight="false" outlineLevel="0" collapsed="false">
      <c r="A99" s="78" t="s">
        <v>1970</v>
      </c>
      <c r="B99" s="79" t="str">
        <f aca="false">IF(A99="NEWCOD",IF(ISBLANK(G99),"renseigner le champ 'Nouveau taxon'",G99),VLOOKUP(A99,'Ref Taxo'!A:B,2,FALSE()))</f>
        <v>Fontinalis antipyretica</v>
      </c>
      <c r="C99" s="80" t="n">
        <f aca="false">IF(A99="NEWCOD",IF(ISBLANK(H99),"NoCod",H99),VLOOKUP(A99,'Ref Taxo'!A:D,4,FALSE()))</f>
        <v>1310</v>
      </c>
      <c r="D99" s="81" t="n">
        <v>0.02</v>
      </c>
      <c r="E99" s="82"/>
      <c r="F99" s="82" t="s">
        <v>5274</v>
      </c>
      <c r="G99" s="85"/>
      <c r="H99" s="86"/>
    </row>
    <row r="100" customFormat="false" ht="15" hidden="false" customHeight="false" outlineLevel="0" collapsed="false">
      <c r="A100" s="78" t="s">
        <v>2663</v>
      </c>
      <c r="B100" s="79" t="str">
        <f aca="false">IF(A100="NEWCOD",IF(ISBLANK(G100),"renseigner le champ 'Nouveau taxon'",G100),VLOOKUP(A100,'Ref Taxo'!A:B,2,FALSE()))</f>
        <v>Leptodictyum riparium</v>
      </c>
      <c r="C100" s="80" t="n">
        <f aca="false">IF(A100="NEWCOD",IF(ISBLANK(H100),"NoCod",H100),VLOOKUP(A100,'Ref Taxo'!A:D,4,FALSE()))</f>
        <v>1244</v>
      </c>
      <c r="D100" s="81" t="n">
        <v>0.01</v>
      </c>
      <c r="E100" s="82"/>
      <c r="F100" s="82" t="s">
        <v>5274</v>
      </c>
      <c r="G100" s="85"/>
      <c r="H100" s="86"/>
    </row>
    <row r="101" customFormat="false" ht="15" hidden="false" customHeight="false" outlineLevel="0" collapsed="false">
      <c r="A101" s="78" t="s">
        <v>2377</v>
      </c>
      <c r="B101" s="79" t="str">
        <f aca="false">IF(A101="NEWCOD",IF(ISBLANK(G101),"renseigner le champ 'Nouveau taxon'",G101),VLOOKUP(A101,'Ref Taxo'!A:B,2,FALSE()))</f>
        <v>Iris pseudacorus</v>
      </c>
      <c r="C101" s="80" t="n">
        <f aca="false">IF(A101="NEWCOD",IF(ISBLANK(H101),"NoCod",H101),VLOOKUP(A101,'Ref Taxo'!A:D,4,FALSE()))</f>
        <v>1601</v>
      </c>
      <c r="D101" s="81" t="n">
        <v>2.5</v>
      </c>
      <c r="E101" s="82"/>
      <c r="F101" s="82" t="s">
        <v>5274</v>
      </c>
      <c r="G101" s="85"/>
      <c r="H101" s="86"/>
    </row>
    <row r="102" customFormat="false" ht="15" hidden="false" customHeight="false" outlineLevel="0" collapsed="false">
      <c r="A102" s="78" t="s">
        <v>3453</v>
      </c>
      <c r="B102" s="79" t="str">
        <f aca="false">IF(A102="NEWCOD",IF(ISBLANK(G102),"renseigner le champ 'Nouveau taxon'",G102),VLOOKUP(A102,'Ref Taxo'!A:B,2,FALSE()))</f>
        <v>Phragmites australis</v>
      </c>
      <c r="C102" s="80" t="n">
        <f aca="false">IF(A102="NEWCOD",IF(ISBLANK(H102),"NoCod",H102),VLOOKUP(A102,'Ref Taxo'!A:D,4,FALSE()))</f>
        <v>1579</v>
      </c>
      <c r="D102" s="81" t="n">
        <v>0.3</v>
      </c>
      <c r="E102" s="82"/>
      <c r="F102" s="82" t="s">
        <v>5274</v>
      </c>
      <c r="G102" s="85"/>
      <c r="H102" s="86"/>
    </row>
    <row r="103" customFormat="false" ht="15" hidden="false" customHeight="false" outlineLevel="0" collapsed="false">
      <c r="A103" s="78" t="s">
        <v>5047</v>
      </c>
      <c r="B103" s="79" t="str">
        <f aca="false">IF(A103="NEWCOD",IF(ISBLANK(G103),"renseigner le champ 'Nouveau taxon'",G103),VLOOKUP(A103,'Ref Taxo'!A:B,2,FALSE()))</f>
        <v>Veronica anagallis-aquatica</v>
      </c>
      <c r="C103" s="80" t="n">
        <f aca="false">IF(A103="NEWCOD",IF(ISBLANK(H103),"NoCod",H103),VLOOKUP(A103,'Ref Taxo'!A:D,4,FALSE()))</f>
        <v>1955</v>
      </c>
      <c r="D103" s="81" t="n">
        <v>0.01</v>
      </c>
      <c r="E103" s="82"/>
      <c r="F103" s="82" t="s">
        <v>5274</v>
      </c>
      <c r="G103" s="85"/>
      <c r="H103" s="86"/>
    </row>
    <row r="104" customFormat="false" ht="15" hidden="false" customHeight="false" outlineLevel="0" collapsed="false">
      <c r="A104" s="78" t="s">
        <v>2829</v>
      </c>
      <c r="B104" s="79" t="str">
        <f aca="false">IF(A104="NEWCOD",IF(ISBLANK(G104),"renseigner le champ 'Nouveau taxon'",G104),VLOOKUP(A104,'Ref Taxo'!A:B,2,FALSE()))</f>
        <v>Lythrum salicaria</v>
      </c>
      <c r="C104" s="80" t="n">
        <f aca="false">IF(A104="NEWCOD",IF(ISBLANK(H104),"NoCod",H104),VLOOKUP(A104,'Ref Taxo'!A:D,4,FALSE()))</f>
        <v>1823</v>
      </c>
      <c r="D104" s="81" t="n">
        <v>0.01</v>
      </c>
      <c r="E104" s="82"/>
      <c r="F104" s="82" t="s">
        <v>5274</v>
      </c>
      <c r="G104" s="85"/>
      <c r="H104" s="86"/>
    </row>
    <row r="105" customFormat="false" ht="15" hidden="false" customHeight="false" outlineLevel="0" collapsed="false">
      <c r="A105" s="78" t="s">
        <v>4536</v>
      </c>
      <c r="B105" s="79" t="str">
        <f aca="false">IF(A105="NEWCOD",IF(ISBLANK(G105),"renseigner le champ 'Nouveau taxon'",G105),VLOOKUP(A105,'Ref Taxo'!A:B,2,FALSE()))</f>
        <v>Solanum dulcamara</v>
      </c>
      <c r="C105" s="80" t="n">
        <f aca="false">IF(A105="NEWCOD",IF(ISBLANK(H105),"NoCod",H105),VLOOKUP(A105,'Ref Taxo'!A:D,4,FALSE()))</f>
        <v>1964</v>
      </c>
      <c r="D105" s="81" t="n">
        <v>0.01</v>
      </c>
      <c r="E105" s="82"/>
      <c r="F105" s="82" t="s">
        <v>5274</v>
      </c>
      <c r="G105" s="85"/>
      <c r="H105" s="86"/>
    </row>
    <row r="106" customFormat="false" ht="15" hidden="false" customHeight="false" outlineLevel="0" collapsed="false">
      <c r="A106" s="78" t="s">
        <v>3577</v>
      </c>
      <c r="B106" s="79" t="str">
        <f aca="false">IF(A106="NEWCOD",IF(ISBLANK(G106),"renseigner le champ 'Nouveau taxon'",G106),VLOOKUP(A106,'Ref Taxo'!A:B,2,FALSE()))</f>
        <v>Poa trivialis</v>
      </c>
      <c r="C106" s="80" t="n">
        <f aca="false">IF(A106="NEWCOD",IF(ISBLANK(H106),"NoCod",H106),VLOOKUP(A106,'Ref Taxo'!A:D,4,FALSE()))</f>
        <v>1583</v>
      </c>
      <c r="D106" s="81" t="n">
        <v>0.02</v>
      </c>
      <c r="E106" s="82"/>
      <c r="F106" s="82" t="s">
        <v>5274</v>
      </c>
      <c r="G106" s="85"/>
      <c r="H106" s="86"/>
    </row>
    <row r="107" customFormat="false" ht="15" hidden="false" customHeight="false" outlineLevel="0" collapsed="false">
      <c r="A107" s="78" t="s">
        <v>632</v>
      </c>
      <c r="B107" s="79" t="str">
        <f aca="false">IF(A107="NEWCOD",IF(ISBLANK(G107),"renseigner le champ 'Nouveau taxon'",G107),VLOOKUP(A107,'Ref Taxo'!A:B,2,FALSE()))</f>
        <v>Callitriche platycarpa</v>
      </c>
      <c r="C107" s="80" t="n">
        <f aca="false">IF(A107="NEWCOD",IF(ISBLANK(H107),"NoCod",H107),VLOOKUP(A107,'Ref Taxo'!A:D,4,FALSE()))</f>
        <v>1702</v>
      </c>
      <c r="D107" s="81" t="n">
        <v>0.1</v>
      </c>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2020-02-10T13:16:33Z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